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90" windowWidth="15480" windowHeight="11445" activeTab="0"/>
  </bookViews>
  <sheets>
    <sheet name="Price Histrory" sheetId="1" r:id="rId1"/>
  </sheets>
  <definedNames>
    <definedName name="_xlnm.Print_Area" localSheetId="0">'Price Histrory'!$B$2:$U$52</definedName>
  </definedNames>
  <calcPr fullCalcOnLoad="1"/>
</workbook>
</file>

<file path=xl/sharedStrings.xml><?xml version="1.0" encoding="utf-8"?>
<sst xmlns="http://schemas.openxmlformats.org/spreadsheetml/2006/main" count="62" uniqueCount="31">
  <si>
    <t>ton</t>
  </si>
  <si>
    <t>gallon</t>
  </si>
  <si>
    <t>Yearly Average</t>
  </si>
  <si>
    <t>Monthly</t>
  </si>
  <si>
    <t>Asphalt</t>
  </si>
  <si>
    <t># 2 Diesel</t>
  </si>
  <si>
    <t>Source data from Oregon Department of Transportation</t>
  </si>
  <si>
    <t>Paving Season</t>
  </si>
  <si>
    <t>http://www.oregon.gov/ODOT/HWY/ESTIMATING/asphalt_fuel.shtml#Asphalt</t>
  </si>
  <si>
    <t xml:space="preserve">Source Data is from Oregon Department of Transportation:  </t>
  </si>
  <si>
    <t>MONTHLY FUEL PRICE</t>
  </si>
  <si>
    <t xml:space="preserve"># 2 Diesel / gal :  </t>
  </si>
  <si>
    <t xml:space="preserve">Asphalt / ton :  </t>
  </si>
  <si>
    <t xml:space="preserve"> POTEN PACIFIC NORTHWEST</t>
  </si>
  <si>
    <t>Prices are based solely on rack and resellers' prices exclusive</t>
  </si>
  <si>
    <t>of freight, taxes, and special discounts.</t>
  </si>
  <si>
    <t>/ ton</t>
  </si>
  <si>
    <t>/ gallon</t>
  </si>
  <si>
    <t>Yearly Averages</t>
  </si>
  <si>
    <t>Data</t>
  </si>
  <si>
    <t>Input</t>
  </si>
  <si>
    <t>weekly</t>
  </si>
  <si>
    <t>Increase</t>
  </si>
  <si>
    <t xml:space="preserve">% </t>
  </si>
  <si>
    <t>change</t>
  </si>
  <si>
    <t xml:space="preserve">from </t>
  </si>
  <si>
    <t xml:space="preserve">past </t>
  </si>
  <si>
    <t>month</t>
  </si>
  <si>
    <t>$</t>
  </si>
  <si>
    <t>= max</t>
  </si>
  <si>
    <t>MONTHLY ASPHALT CEMENT MATERIAL PRICE  ( MACMP 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</si>
</sst>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[Red]\(&quot;$&quot;#,##0.000\)"/>
    <numFmt numFmtId="166" formatCode="&quot;$&quot;#,##0.0_);[Red]\(&quot;$&quot;#,##0.0\)"/>
    <numFmt numFmtId="167" formatCode="[$-409]dddd\,\ mmmm\ dd\,\ yyyy"/>
    <numFmt numFmtId="168" formatCode="[$-409]mmm\-yy;@"/>
    <numFmt numFmtId="169" formatCode="&quot;$&quot;#,##0"/>
    <numFmt numFmtId="170" formatCode="&quot;$&quot;#,##0.00"/>
    <numFmt numFmtId="171" formatCode="&quot;$&quot;#,##0.0"/>
    <numFmt numFmtId="172" formatCode="0.0"/>
    <numFmt numFmtId="173" formatCode="#,##0.00;[Red]#,##0.00"/>
    <numFmt numFmtId="174" formatCode="&quot;$&quot;#,##0.00;[Red]&quot;$&quot;#,##0.00"/>
    <numFmt numFmtId="175" formatCode="#,##0;[Red]#,##0"/>
    <numFmt numFmtId="176" formatCode="&quot;$&quot;#,##0;[Red]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);\(#,##0.0\)"/>
    <numFmt numFmtId="182" formatCode="mm/dd/yy;@"/>
    <numFmt numFmtId="183" formatCode="0.00000"/>
    <numFmt numFmtId="184" formatCode="0.0000"/>
    <numFmt numFmtId="185" formatCode="0.000"/>
    <numFmt numFmtId="186" formatCode="0.0000000"/>
    <numFmt numFmtId="187" formatCode="0.000000"/>
  </numFmts>
  <fonts count="35">
    <font>
      <sz val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2"/>
      <color indexed="17"/>
      <name val="Arial"/>
      <family val="2"/>
    </font>
    <font>
      <sz val="8"/>
      <color indexed="48"/>
      <name val="Arial"/>
      <family val="2"/>
    </font>
    <font>
      <sz val="6"/>
      <name val="Arial"/>
      <family val="2"/>
    </font>
    <font>
      <sz val="10"/>
      <color indexed="48"/>
      <name val="Arial"/>
      <family val="0"/>
    </font>
    <font>
      <sz val="8"/>
      <color indexed="63"/>
      <name val="Arial"/>
      <family val="2"/>
    </font>
    <font>
      <b/>
      <sz val="20"/>
      <color indexed="13"/>
      <name val="Times New Roman"/>
      <family val="1"/>
    </font>
    <font>
      <b/>
      <sz val="12"/>
      <color indexed="13"/>
      <name val="Times New Roman"/>
      <family val="1"/>
    </font>
    <font>
      <u val="single"/>
      <sz val="10.5"/>
      <color indexed="57"/>
      <name val="Arial"/>
      <family val="2"/>
    </font>
    <font>
      <sz val="10.5"/>
      <color indexed="48"/>
      <name val="Arial"/>
      <family val="2"/>
    </font>
    <font>
      <sz val="10.5"/>
      <color indexed="63"/>
      <name val="Arial"/>
      <family val="2"/>
    </font>
    <font>
      <b/>
      <sz val="10"/>
      <color indexed="48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6"/>
      <name val="Arial"/>
      <family val="2"/>
    </font>
    <font>
      <b/>
      <sz val="14"/>
      <color indexed="17"/>
      <name val="Arial"/>
      <family val="0"/>
    </font>
    <font>
      <b/>
      <sz val="12"/>
      <color indexed="53"/>
      <name val="Arial"/>
      <family val="2"/>
    </font>
    <font>
      <sz val="10.5"/>
      <color indexed="57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0"/>
    </font>
    <font>
      <b/>
      <sz val="13"/>
      <color indexed="17"/>
      <name val="Arial"/>
      <family val="0"/>
    </font>
    <font>
      <sz val="13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170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169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0" fillId="7" borderId="0" xfId="0" applyFont="1" applyFill="1" applyAlignment="1">
      <alignment horizontal="center"/>
    </xf>
    <xf numFmtId="9" fontId="10" fillId="7" borderId="0" xfId="21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9" fontId="10" fillId="6" borderId="0" xfId="21" applyFont="1" applyFill="1" applyAlignment="1">
      <alignment horizontal="center"/>
    </xf>
    <xf numFmtId="9" fontId="10" fillId="8" borderId="0" xfId="21" applyFont="1" applyFill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170" fontId="0" fillId="8" borderId="0" xfId="0" applyNumberFormat="1" applyFill="1" applyAlignment="1">
      <alignment horizontal="center"/>
    </xf>
    <xf numFmtId="170" fontId="0" fillId="9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9" fillId="0" borderId="0" xfId="20" applyAlignment="1">
      <alignment vertical="center"/>
    </xf>
    <xf numFmtId="0" fontId="17" fillId="6" borderId="0" xfId="0" applyFont="1" applyFill="1" applyBorder="1" applyAlignment="1" quotePrefix="1">
      <alignment horizontal="center" vertical="center"/>
    </xf>
    <xf numFmtId="169" fontId="22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17" fillId="6" borderId="0" xfId="0" applyNumberFormat="1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right"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1" fillId="5" borderId="0" xfId="0" applyFon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17" fillId="6" borderId="0" xfId="0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 quotePrefix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0" fillId="10" borderId="0" xfId="0" applyFill="1" applyAlignment="1">
      <alignment horizontal="center"/>
    </xf>
    <xf numFmtId="169" fontId="0" fillId="10" borderId="0" xfId="0" applyNumberFormat="1" applyFill="1" applyAlignment="1">
      <alignment horizontal="center"/>
    </xf>
    <xf numFmtId="9" fontId="0" fillId="5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9" fontId="17" fillId="5" borderId="0" xfId="21" applyFont="1" applyFill="1" applyAlignment="1">
      <alignment horizontal="center"/>
    </xf>
    <xf numFmtId="9" fontId="17" fillId="7" borderId="0" xfId="21" applyFont="1" applyFill="1" applyAlignment="1">
      <alignment horizontal="center"/>
    </xf>
    <xf numFmtId="9" fontId="17" fillId="11" borderId="0" xfId="21" applyFont="1" applyFill="1" applyAlignment="1">
      <alignment horizontal="center"/>
    </xf>
    <xf numFmtId="9" fontId="30" fillId="2" borderId="0" xfId="0" applyNumberFormat="1" applyFont="1" applyFill="1" applyAlignment="1">
      <alignment horizontal="center"/>
    </xf>
    <xf numFmtId="174" fontId="0" fillId="3" borderId="0" xfId="0" applyNumberFormat="1" applyFont="1" applyFill="1" applyAlignment="1">
      <alignment horizontal="center"/>
    </xf>
    <xf numFmtId="174" fontId="0" fillId="3" borderId="0" xfId="0" applyNumberFormat="1" applyFont="1" applyFill="1" applyAlignment="1">
      <alignment horizontal="center"/>
    </xf>
    <xf numFmtId="174" fontId="2" fillId="3" borderId="0" xfId="21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9" fontId="17" fillId="0" borderId="0" xfId="21" applyFont="1" applyFill="1" applyAlignment="1">
      <alignment horizontal="center"/>
    </xf>
    <xf numFmtId="169" fontId="17" fillId="0" borderId="0" xfId="21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6" fontId="30" fillId="2" borderId="0" xfId="0" applyNumberFormat="1" applyFont="1" applyFill="1" applyAlignment="1">
      <alignment horizontal="center"/>
    </xf>
    <xf numFmtId="176" fontId="0" fillId="8" borderId="0" xfId="0" applyNumberFormat="1" applyFill="1" applyAlignment="1">
      <alignment horizontal="center"/>
    </xf>
    <xf numFmtId="176" fontId="10" fillId="8" borderId="0" xfId="0" applyNumberFormat="1" applyFont="1" applyFill="1" applyAlignment="1">
      <alignment horizontal="center"/>
    </xf>
    <xf numFmtId="176" fontId="17" fillId="8" borderId="0" xfId="21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76" fontId="17" fillId="10" borderId="0" xfId="21" applyNumberFormat="1" applyFont="1" applyFill="1" applyAlignment="1">
      <alignment horizontal="center"/>
    </xf>
    <xf numFmtId="174" fontId="2" fillId="10" borderId="0" xfId="21" applyNumberFormat="1" applyFont="1" applyFill="1" applyAlignment="1">
      <alignment horizontal="center"/>
    </xf>
    <xf numFmtId="9" fontId="17" fillId="10" borderId="0" xfId="21" applyFont="1" applyFill="1" applyAlignment="1">
      <alignment horizontal="center"/>
    </xf>
    <xf numFmtId="174" fontId="30" fillId="2" borderId="0" xfId="0" applyNumberFormat="1" applyFont="1" applyFill="1" applyAlignment="1">
      <alignment horizontal="center"/>
    </xf>
    <xf numFmtId="170" fontId="0" fillId="10" borderId="0" xfId="0" applyNumberFormat="1" applyFill="1" applyAlignment="1">
      <alignment horizontal="center"/>
    </xf>
    <xf numFmtId="9" fontId="30" fillId="2" borderId="0" xfId="0" applyNumberFormat="1" applyFont="1" applyFill="1" applyAlignment="1" quotePrefix="1">
      <alignment horizontal="center"/>
    </xf>
    <xf numFmtId="9" fontId="10" fillId="10" borderId="0" xfId="21" applyFont="1" applyFill="1" applyAlignment="1">
      <alignment horizontal="center"/>
    </xf>
    <xf numFmtId="9" fontId="17" fillId="6" borderId="0" xfId="21" applyFont="1" applyFill="1" applyAlignment="1">
      <alignment horizontal="center"/>
    </xf>
    <xf numFmtId="9" fontId="17" fillId="8" borderId="0" xfId="21" applyFon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69" fontId="32" fillId="5" borderId="0" xfId="0" applyNumberFormat="1" applyFon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70" fontId="0" fillId="12" borderId="0" xfId="0" applyNumberFormat="1" applyFill="1" applyAlignment="1">
      <alignment horizontal="center"/>
    </xf>
    <xf numFmtId="169" fontId="0" fillId="12" borderId="0" xfId="0" applyNumberFormat="1" applyFill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170" fontId="0" fillId="4" borderId="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9" fillId="0" borderId="0" xfId="20" applyBorder="1" applyAlignment="1">
      <alignment vertical="center"/>
    </xf>
    <xf numFmtId="0" fontId="33" fillId="0" borderId="0" xfId="0" applyFont="1" applyFill="1" applyBorder="1" applyAlignment="1">
      <alignment horizontal="center" vertical="center" textRotation="90"/>
    </xf>
    <xf numFmtId="0" fontId="34" fillId="0" borderId="0" xfId="0" applyFont="1" applyAlignment="1">
      <alignment vertical="center" textRotation="90"/>
    </xf>
    <xf numFmtId="0" fontId="33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vertical="center"/>
    </xf>
    <xf numFmtId="0" fontId="17" fillId="6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2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34" fillId="0" borderId="6" xfId="0" applyFont="1" applyBorder="1" applyAlignment="1">
      <alignment vertical="center" textRotation="90"/>
    </xf>
    <xf numFmtId="0" fontId="0" fillId="0" borderId="7" xfId="0" applyBorder="1" applyAlignment="1">
      <alignment vertical="center"/>
    </xf>
    <xf numFmtId="0" fontId="19" fillId="0" borderId="7" xfId="20" applyBorder="1" applyAlignment="1">
      <alignment vertical="center"/>
    </xf>
    <xf numFmtId="0" fontId="34" fillId="0" borderId="8" xfId="0" applyFont="1" applyBorder="1" applyAlignment="1">
      <alignment vertical="center" textRotation="90"/>
    </xf>
    <xf numFmtId="0" fontId="23" fillId="0" borderId="9" xfId="0" applyFont="1" applyFill="1" applyBorder="1" applyAlignment="1">
      <alignment vertical="center"/>
    </xf>
    <xf numFmtId="170" fontId="17" fillId="6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9" fontId="22" fillId="5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Monthly Prices</a:t>
            </a:r>
          </a:p>
        </c:rich>
      </c:tx>
      <c:layout>
        <c:manualLayout>
          <c:xMode val="factor"/>
          <c:yMode val="factor"/>
          <c:x val="0.25325"/>
          <c:y val="0.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05"/>
          <c:w val="0.94925"/>
          <c:h val="0.89925"/>
        </c:manualLayout>
      </c:layout>
      <c:lineChart>
        <c:grouping val="standard"/>
        <c:varyColors val="0"/>
        <c:ser>
          <c:idx val="1"/>
          <c:order val="0"/>
          <c:tx>
            <c:strRef>
              <c:f>'Price Histrory'!$AJ$67</c:f>
              <c:strCache>
                <c:ptCount val="1"/>
                <c:pt idx="0">
                  <c:v># 2 Diesel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44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delete val="1"/>
            </c:dLbl>
            <c:dLbl>
              <c:idx val="16"/>
              <c:delete val="1"/>
            </c:dLbl>
            <c:dLbl>
              <c:idx val="43"/>
              <c:delete val="1"/>
            </c:dLbl>
            <c:dLbl>
              <c:idx val="47"/>
              <c:delete val="1"/>
            </c:dLbl>
            <c:dLbl>
              <c:idx val="51"/>
              <c:delete val="1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0"/>
              <c:delete val="1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8"/>
              <c:delete val="1"/>
            </c:dLbl>
            <c:dLbl>
              <c:idx val="82"/>
              <c:delete val="1"/>
            </c:dLbl>
            <c:dLbl>
              <c:idx val="84"/>
              <c:delete val="1"/>
            </c:dLbl>
            <c:dLbl>
              <c:idx val="88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100"/>
              <c:delete val="1"/>
            </c:dLbl>
            <c:dLbl>
              <c:idx val="110"/>
              <c:delete val="1"/>
            </c:dLbl>
            <c:dLbl>
              <c:idx val="1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25"/>
              <c:layout>
                <c:manualLayout>
                  <c:x val="0"/>
                  <c:y val="0"/>
                </c:manualLayout>
              </c:layout>
              <c:txPr>
                <a:bodyPr vert="horz" rot="45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'Price Histrory'!$AB$73:$AB$206</c:f>
              <c:strCache>
                <c:ptCount val="134"/>
                <c:pt idx="0">
                  <c:v>37622</c:v>
                </c:pt>
                <c:pt idx="6">
                  <c:v>37803</c:v>
                </c:pt>
                <c:pt idx="12">
                  <c:v>37987</c:v>
                </c:pt>
                <c:pt idx="18">
                  <c:v>38169</c:v>
                </c:pt>
                <c:pt idx="24">
                  <c:v>38353</c:v>
                </c:pt>
                <c:pt idx="30">
                  <c:v>38534</c:v>
                </c:pt>
                <c:pt idx="36">
                  <c:v>38718</c:v>
                </c:pt>
                <c:pt idx="42">
                  <c:v>38899</c:v>
                </c:pt>
                <c:pt idx="48">
                  <c:v>39083</c:v>
                </c:pt>
                <c:pt idx="54">
                  <c:v>39264</c:v>
                </c:pt>
                <c:pt idx="60">
                  <c:v>39448</c:v>
                </c:pt>
                <c:pt idx="66">
                  <c:v>39630</c:v>
                </c:pt>
                <c:pt idx="72">
                  <c:v>39814</c:v>
                </c:pt>
                <c:pt idx="78">
                  <c:v>39995</c:v>
                </c:pt>
                <c:pt idx="84">
                  <c:v>40179</c:v>
                </c:pt>
                <c:pt idx="90">
                  <c:v>40360</c:v>
                </c:pt>
                <c:pt idx="96">
                  <c:v>40544</c:v>
                </c:pt>
                <c:pt idx="102">
                  <c:v>40725</c:v>
                </c:pt>
                <c:pt idx="108">
                  <c:v>40909</c:v>
                </c:pt>
                <c:pt idx="114">
                  <c:v>41091</c:v>
                </c:pt>
                <c:pt idx="120">
                  <c:v>41275</c:v>
                </c:pt>
                <c:pt idx="126">
                  <c:v>41456</c:v>
                </c:pt>
                <c:pt idx="132">
                  <c:v>41640</c:v>
                </c:pt>
              </c:strCache>
            </c:strRef>
          </c:cat>
          <c:val>
            <c:numRef>
              <c:f>'Price Histrory'!$AJ$73:$AJ$206</c:f>
              <c:numCache>
                <c:ptCount val="134"/>
                <c:pt idx="0">
                  <c:v>0.87</c:v>
                </c:pt>
                <c:pt idx="1">
                  <c:v>0.9</c:v>
                </c:pt>
                <c:pt idx="2">
                  <c:v>1.24</c:v>
                </c:pt>
                <c:pt idx="3">
                  <c:v>0.9</c:v>
                </c:pt>
                <c:pt idx="4">
                  <c:v>0.81</c:v>
                </c:pt>
                <c:pt idx="5">
                  <c:v>0.77</c:v>
                </c:pt>
                <c:pt idx="6">
                  <c:v>0.97</c:v>
                </c:pt>
                <c:pt idx="7">
                  <c:v>0.85</c:v>
                </c:pt>
                <c:pt idx="8">
                  <c:v>1.09</c:v>
                </c:pt>
                <c:pt idx="9">
                  <c:v>0.82</c:v>
                </c:pt>
                <c:pt idx="10">
                  <c:v>0.88</c:v>
                </c:pt>
                <c:pt idx="11">
                  <c:v>0.87</c:v>
                </c:pt>
                <c:pt idx="12">
                  <c:v>0.9</c:v>
                </c:pt>
                <c:pt idx="13">
                  <c:v>0.97</c:v>
                </c:pt>
                <c:pt idx="14">
                  <c:v>1.18</c:v>
                </c:pt>
                <c:pt idx="15">
                  <c:v>1.1</c:v>
                </c:pt>
                <c:pt idx="16">
                  <c:v>1.39</c:v>
                </c:pt>
                <c:pt idx="17">
                  <c:v>1.31</c:v>
                </c:pt>
                <c:pt idx="18">
                  <c:v>1.39</c:v>
                </c:pt>
                <c:pt idx="19">
                  <c:v>1.28</c:v>
                </c:pt>
                <c:pt idx="20">
                  <c:v>1.3</c:v>
                </c:pt>
                <c:pt idx="21">
                  <c:v>1.67</c:v>
                </c:pt>
                <c:pt idx="22">
                  <c:v>1.63</c:v>
                </c:pt>
                <c:pt idx="23">
                  <c:v>1.3</c:v>
                </c:pt>
                <c:pt idx="24">
                  <c:v>1.28</c:v>
                </c:pt>
                <c:pt idx="25">
                  <c:v>1.5</c:v>
                </c:pt>
                <c:pt idx="26">
                  <c:v>1.99</c:v>
                </c:pt>
                <c:pt idx="27">
                  <c:v>1.75</c:v>
                </c:pt>
                <c:pt idx="28">
                  <c:v>1.76</c:v>
                </c:pt>
                <c:pt idx="29">
                  <c:v>1.58</c:v>
                </c:pt>
                <c:pt idx="30">
                  <c:v>1.65</c:v>
                </c:pt>
                <c:pt idx="31">
                  <c:v>1.9</c:v>
                </c:pt>
                <c:pt idx="32">
                  <c:v>2.43</c:v>
                </c:pt>
                <c:pt idx="33">
                  <c:v>2.44</c:v>
                </c:pt>
                <c:pt idx="34">
                  <c:v>1.89</c:v>
                </c:pt>
                <c:pt idx="35">
                  <c:v>1.66</c:v>
                </c:pt>
                <c:pt idx="36">
                  <c:v>1.8</c:v>
                </c:pt>
                <c:pt idx="37">
                  <c:v>1.75</c:v>
                </c:pt>
                <c:pt idx="38">
                  <c:v>2.1</c:v>
                </c:pt>
                <c:pt idx="39">
                  <c:v>1.93</c:v>
                </c:pt>
                <c:pt idx="40">
                  <c:v>2.38</c:v>
                </c:pt>
                <c:pt idx="41">
                  <c:v>2.39</c:v>
                </c:pt>
                <c:pt idx="42">
                  <c:v>2.17</c:v>
                </c:pt>
                <c:pt idx="43">
                  <c:v>2.55</c:v>
                </c:pt>
                <c:pt idx="44">
                  <c:v>2.39</c:v>
                </c:pt>
                <c:pt idx="45">
                  <c:v>1.79</c:v>
                </c:pt>
                <c:pt idx="46">
                  <c:v>1.94</c:v>
                </c:pt>
                <c:pt idx="47">
                  <c:v>2.28</c:v>
                </c:pt>
                <c:pt idx="48">
                  <c:v>2</c:v>
                </c:pt>
                <c:pt idx="49">
                  <c:v>1.9</c:v>
                </c:pt>
                <c:pt idx="50">
                  <c:v>2.02</c:v>
                </c:pt>
                <c:pt idx="51">
                  <c:v>2.09</c:v>
                </c:pt>
                <c:pt idx="52">
                  <c:v>2.11</c:v>
                </c:pt>
                <c:pt idx="53">
                  <c:v>2.12</c:v>
                </c:pt>
                <c:pt idx="54">
                  <c:v>2.08</c:v>
                </c:pt>
                <c:pt idx="55">
                  <c:v>2.37</c:v>
                </c:pt>
                <c:pt idx="56">
                  <c:v>2.24</c:v>
                </c:pt>
                <c:pt idx="57">
                  <c:v>2.44</c:v>
                </c:pt>
                <c:pt idx="58">
                  <c:v>2.92</c:v>
                </c:pt>
                <c:pt idx="59">
                  <c:v>2.51</c:v>
                </c:pt>
                <c:pt idx="60">
                  <c:v>2.65</c:v>
                </c:pt>
                <c:pt idx="61">
                  <c:v>2.58</c:v>
                </c:pt>
                <c:pt idx="62">
                  <c:v>3.03</c:v>
                </c:pt>
                <c:pt idx="63">
                  <c:v>3.25</c:v>
                </c:pt>
                <c:pt idx="64">
                  <c:v>3.48</c:v>
                </c:pt>
                <c:pt idx="65">
                  <c:v>3.81</c:v>
                </c:pt>
                <c:pt idx="66">
                  <c:v>3.92</c:v>
                </c:pt>
                <c:pt idx="67">
                  <c:v>3.59</c:v>
                </c:pt>
                <c:pt idx="68">
                  <c:v>3.37</c:v>
                </c:pt>
                <c:pt idx="69">
                  <c:v>2.75</c:v>
                </c:pt>
                <c:pt idx="70">
                  <c:v>2.24</c:v>
                </c:pt>
                <c:pt idx="71">
                  <c:v>1.65</c:v>
                </c:pt>
                <c:pt idx="72">
                  <c:v>1.6</c:v>
                </c:pt>
                <c:pt idx="73">
                  <c:v>1.47</c:v>
                </c:pt>
                <c:pt idx="74">
                  <c:v>1.22</c:v>
                </c:pt>
                <c:pt idx="75">
                  <c:v>1.51</c:v>
                </c:pt>
                <c:pt idx="76">
                  <c:v>1.57</c:v>
                </c:pt>
                <c:pt idx="77">
                  <c:v>1.64</c:v>
                </c:pt>
                <c:pt idx="78">
                  <c:v>1.73</c:v>
                </c:pt>
                <c:pt idx="79">
                  <c:v>1.86</c:v>
                </c:pt>
                <c:pt idx="80">
                  <c:v>2.06</c:v>
                </c:pt>
                <c:pt idx="81">
                  <c:v>1.88</c:v>
                </c:pt>
                <c:pt idx="82">
                  <c:v>2.09</c:v>
                </c:pt>
                <c:pt idx="83">
                  <c:v>2.19</c:v>
                </c:pt>
                <c:pt idx="84">
                  <c:v>2.45</c:v>
                </c:pt>
                <c:pt idx="85">
                  <c:v>1.9621</c:v>
                </c:pt>
                <c:pt idx="86">
                  <c:v>2.1561</c:v>
                </c:pt>
                <c:pt idx="87">
                  <c:v>2.4476</c:v>
                </c:pt>
                <c:pt idx="88">
                  <c:v>2.4507</c:v>
                </c:pt>
                <c:pt idx="89">
                  <c:v>2.1132</c:v>
                </c:pt>
                <c:pt idx="90">
                  <c:v>2.0481</c:v>
                </c:pt>
                <c:pt idx="91">
                  <c:v>2.2118</c:v>
                </c:pt>
                <c:pt idx="92">
                  <c:v>2.3107</c:v>
                </c:pt>
                <c:pt idx="93">
                  <c:v>2.6588</c:v>
                </c:pt>
                <c:pt idx="94">
                  <c:v>2.4052</c:v>
                </c:pt>
                <c:pt idx="95">
                  <c:v>2.5653</c:v>
                </c:pt>
                <c:pt idx="96">
                  <c:v>2.5464</c:v>
                </c:pt>
                <c:pt idx="97">
                  <c:v>2.7483</c:v>
                </c:pt>
                <c:pt idx="98">
                  <c:v>3.2589</c:v>
                </c:pt>
                <c:pt idx="99">
                  <c:v>3.3316</c:v>
                </c:pt>
                <c:pt idx="100">
                  <c:v>3.5006</c:v>
                </c:pt>
                <c:pt idx="101">
                  <c:v>3.2254</c:v>
                </c:pt>
                <c:pt idx="102">
                  <c:v>2.9529</c:v>
                </c:pt>
                <c:pt idx="103">
                  <c:v>3.1036</c:v>
                </c:pt>
                <c:pt idx="104">
                  <c:v>3.1651</c:v>
                </c:pt>
                <c:pt idx="105">
                  <c:v>3.0725</c:v>
                </c:pt>
                <c:pt idx="106">
                  <c:v>3.2778</c:v>
                </c:pt>
                <c:pt idx="107">
                  <c:v>3.0287</c:v>
                </c:pt>
                <c:pt idx="108">
                  <c:v>2.9928</c:v>
                </c:pt>
                <c:pt idx="109">
                  <c:v>3.1363</c:v>
                </c:pt>
                <c:pt idx="110">
                  <c:v>3.481</c:v>
                </c:pt>
                <c:pt idx="111">
                  <c:v>3.5352</c:v>
                </c:pt>
                <c:pt idx="112">
                  <c:v>3.4183</c:v>
                </c:pt>
                <c:pt idx="113">
                  <c:v>2.8427</c:v>
                </c:pt>
                <c:pt idx="114">
                  <c:v>2.8427</c:v>
                </c:pt>
                <c:pt idx="115">
                  <c:v>3.1421</c:v>
                </c:pt>
                <c:pt idx="116">
                  <c:v>3.5743</c:v>
                </c:pt>
                <c:pt idx="117">
                  <c:v>3.239</c:v>
                </c:pt>
                <c:pt idx="118">
                  <c:v>3.2328</c:v>
                </c:pt>
                <c:pt idx="119">
                  <c:v>3.0842</c:v>
                </c:pt>
                <c:pt idx="120">
                  <c:v>3.0736</c:v>
                </c:pt>
                <c:pt idx="121">
                  <c:v>3.2366</c:v>
                </c:pt>
                <c:pt idx="122">
                  <c:v>3.0817</c:v>
                </c:pt>
                <c:pt idx="123">
                  <c:v>3.1488</c:v>
                </c:pt>
                <c:pt idx="124">
                  <c:v>3.0224</c:v>
                </c:pt>
                <c:pt idx="125">
                  <c:v>2.7865</c:v>
                </c:pt>
                <c:pt idx="126">
                  <c:v>2.9473</c:v>
                </c:pt>
                <c:pt idx="127">
                  <c:v>3.134</c:v>
                </c:pt>
                <c:pt idx="128">
                  <c:v>3.1892</c:v>
                </c:pt>
                <c:pt idx="129">
                  <c:v>3.1152</c:v>
                </c:pt>
                <c:pt idx="130">
                  <c:v>2.9444</c:v>
                </c:pt>
                <c:pt idx="131">
                  <c:v>2.9896</c:v>
                </c:pt>
              </c:numCache>
            </c:numRef>
          </c:val>
          <c:smooth val="0"/>
        </c:ser>
        <c:ser>
          <c:idx val="2"/>
          <c:order val="2"/>
          <c:tx>
            <c:v>Paving Seasons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'Price Histrory'!$AB$73:$AB$206</c:f>
              <c:strCache>
                <c:ptCount val="134"/>
                <c:pt idx="0">
                  <c:v>37622</c:v>
                </c:pt>
                <c:pt idx="6">
                  <c:v>37803</c:v>
                </c:pt>
                <c:pt idx="12">
                  <c:v>37987</c:v>
                </c:pt>
                <c:pt idx="18">
                  <c:v>38169</c:v>
                </c:pt>
                <c:pt idx="24">
                  <c:v>38353</c:v>
                </c:pt>
                <c:pt idx="30">
                  <c:v>38534</c:v>
                </c:pt>
                <c:pt idx="36">
                  <c:v>38718</c:v>
                </c:pt>
                <c:pt idx="42">
                  <c:v>38899</c:v>
                </c:pt>
                <c:pt idx="48">
                  <c:v>39083</c:v>
                </c:pt>
                <c:pt idx="54">
                  <c:v>39264</c:v>
                </c:pt>
                <c:pt idx="60">
                  <c:v>39448</c:v>
                </c:pt>
                <c:pt idx="66">
                  <c:v>39630</c:v>
                </c:pt>
                <c:pt idx="72">
                  <c:v>39814</c:v>
                </c:pt>
                <c:pt idx="78">
                  <c:v>39995</c:v>
                </c:pt>
                <c:pt idx="84">
                  <c:v>40179</c:v>
                </c:pt>
                <c:pt idx="90">
                  <c:v>40360</c:v>
                </c:pt>
                <c:pt idx="96">
                  <c:v>40544</c:v>
                </c:pt>
                <c:pt idx="102">
                  <c:v>40725</c:v>
                </c:pt>
                <c:pt idx="108">
                  <c:v>40909</c:v>
                </c:pt>
                <c:pt idx="114">
                  <c:v>41091</c:v>
                </c:pt>
                <c:pt idx="120">
                  <c:v>41275</c:v>
                </c:pt>
                <c:pt idx="126">
                  <c:v>41456</c:v>
                </c:pt>
                <c:pt idx="132">
                  <c:v>41640</c:v>
                </c:pt>
              </c:strCache>
            </c:strRef>
          </c:cat>
          <c:val>
            <c:numRef>
              <c:f>'Price Histrory'!$AD$73:$AD$206</c:f>
              <c:numCach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  <c:smooth val="0"/>
        </c:ser>
        <c:marker val="1"/>
        <c:axId val="47943658"/>
        <c:axId val="28839739"/>
      </c:lineChart>
      <c:lineChart>
        <c:grouping val="standard"/>
        <c:varyColors val="0"/>
        <c:ser>
          <c:idx val="0"/>
          <c:order val="1"/>
          <c:tx>
            <c:strRef>
              <c:f>'Price Histrory'!$AE$67</c:f>
              <c:strCache>
                <c:ptCount val="1"/>
                <c:pt idx="0">
                  <c:v>Asphalt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0"/>
            <c:spPr>
              <a:ln w="38100">
                <a:solidFill>
                  <a:srgbClr val="808080"/>
                </a:solidFill>
              </a:ln>
            </c:spPr>
            <c:marker>
              <c:symbol val="none"/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6"/>
              <c:delete val="1"/>
            </c:dLbl>
            <c:dLbl>
              <c:idx val="55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3"/>
              <c:delete val="1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2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4"/>
              <c:delete val="1"/>
            </c:dLbl>
            <c:dLbl>
              <c:idx val="88"/>
              <c:delete val="1"/>
            </c:dLbl>
            <c:dLbl>
              <c:idx val="97"/>
              <c:delete val="1"/>
            </c:dLbl>
            <c:dLbl>
              <c:idx val="103"/>
              <c:delete val="1"/>
            </c:dLbl>
            <c:dLbl>
              <c:idx val="109"/>
              <c:delete val="1"/>
            </c:dLbl>
            <c:dLbl>
              <c:idx val="113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'Price Histrory'!$AE$73:$AE$206</c:f>
              <c:numCache>
                <c:ptCount val="134"/>
                <c:pt idx="8">
                  <c:v>183</c:v>
                </c:pt>
                <c:pt idx="9">
                  <c:v>173</c:v>
                </c:pt>
                <c:pt idx="10">
                  <c:v>173</c:v>
                </c:pt>
                <c:pt idx="11">
                  <c:v>171</c:v>
                </c:pt>
                <c:pt idx="12">
                  <c:v>168</c:v>
                </c:pt>
                <c:pt idx="13">
                  <c:v>168</c:v>
                </c:pt>
                <c:pt idx="14">
                  <c:v>168</c:v>
                </c:pt>
                <c:pt idx="15">
                  <c:v>171</c:v>
                </c:pt>
                <c:pt idx="16">
                  <c:v>178</c:v>
                </c:pt>
                <c:pt idx="17">
                  <c:v>180</c:v>
                </c:pt>
                <c:pt idx="18">
                  <c:v>182</c:v>
                </c:pt>
                <c:pt idx="19">
                  <c:v>183</c:v>
                </c:pt>
                <c:pt idx="20">
                  <c:v>189</c:v>
                </c:pt>
                <c:pt idx="21">
                  <c:v>192</c:v>
                </c:pt>
                <c:pt idx="22">
                  <c:v>199</c:v>
                </c:pt>
                <c:pt idx="23">
                  <c:v>199</c:v>
                </c:pt>
                <c:pt idx="24">
                  <c:v>199</c:v>
                </c:pt>
                <c:pt idx="25">
                  <c:v>199</c:v>
                </c:pt>
                <c:pt idx="26">
                  <c:v>194</c:v>
                </c:pt>
                <c:pt idx="27">
                  <c:v>188</c:v>
                </c:pt>
                <c:pt idx="28">
                  <c:v>188</c:v>
                </c:pt>
                <c:pt idx="29">
                  <c:v>188</c:v>
                </c:pt>
                <c:pt idx="30">
                  <c:v>188</c:v>
                </c:pt>
                <c:pt idx="31">
                  <c:v>188</c:v>
                </c:pt>
                <c:pt idx="32">
                  <c:v>190</c:v>
                </c:pt>
                <c:pt idx="33">
                  <c:v>191</c:v>
                </c:pt>
                <c:pt idx="34">
                  <c:v>196</c:v>
                </c:pt>
                <c:pt idx="35">
                  <c:v>198</c:v>
                </c:pt>
                <c:pt idx="36">
                  <c:v>207</c:v>
                </c:pt>
                <c:pt idx="37">
                  <c:v>237</c:v>
                </c:pt>
                <c:pt idx="38">
                  <c:v>245</c:v>
                </c:pt>
                <c:pt idx="39">
                  <c:v>246</c:v>
                </c:pt>
                <c:pt idx="40">
                  <c:v>254</c:v>
                </c:pt>
                <c:pt idx="41">
                  <c:v>288</c:v>
                </c:pt>
                <c:pt idx="42">
                  <c:v>333</c:v>
                </c:pt>
                <c:pt idx="43">
                  <c:v>363</c:v>
                </c:pt>
                <c:pt idx="44">
                  <c:v>368</c:v>
                </c:pt>
                <c:pt idx="45">
                  <c:v>361</c:v>
                </c:pt>
                <c:pt idx="46">
                  <c:v>343</c:v>
                </c:pt>
                <c:pt idx="47">
                  <c:v>340</c:v>
                </c:pt>
                <c:pt idx="48">
                  <c:v>339</c:v>
                </c:pt>
                <c:pt idx="49">
                  <c:v>331</c:v>
                </c:pt>
                <c:pt idx="50">
                  <c:v>330</c:v>
                </c:pt>
                <c:pt idx="51">
                  <c:v>323</c:v>
                </c:pt>
                <c:pt idx="52">
                  <c:v>324</c:v>
                </c:pt>
                <c:pt idx="53">
                  <c:v>331</c:v>
                </c:pt>
                <c:pt idx="54">
                  <c:v>333</c:v>
                </c:pt>
                <c:pt idx="55">
                  <c:v>335</c:v>
                </c:pt>
                <c:pt idx="56">
                  <c:v>335</c:v>
                </c:pt>
                <c:pt idx="57">
                  <c:v>327</c:v>
                </c:pt>
                <c:pt idx="58">
                  <c:v>314</c:v>
                </c:pt>
                <c:pt idx="59">
                  <c:v>313</c:v>
                </c:pt>
                <c:pt idx="60">
                  <c:v>315</c:v>
                </c:pt>
                <c:pt idx="61">
                  <c:v>336</c:v>
                </c:pt>
                <c:pt idx="62">
                  <c:v>349</c:v>
                </c:pt>
                <c:pt idx="63">
                  <c:v>391</c:v>
                </c:pt>
                <c:pt idx="64">
                  <c:v>424</c:v>
                </c:pt>
                <c:pt idx="65">
                  <c:v>463</c:v>
                </c:pt>
                <c:pt idx="66">
                  <c:v>513</c:v>
                </c:pt>
                <c:pt idx="67">
                  <c:v>656</c:v>
                </c:pt>
                <c:pt idx="68">
                  <c:v>747</c:v>
                </c:pt>
                <c:pt idx="69">
                  <c:v>681</c:v>
                </c:pt>
                <c:pt idx="70">
                  <c:v>591</c:v>
                </c:pt>
                <c:pt idx="71">
                  <c:v>501</c:v>
                </c:pt>
                <c:pt idx="72">
                  <c:v>488</c:v>
                </c:pt>
                <c:pt idx="73">
                  <c:v>477</c:v>
                </c:pt>
                <c:pt idx="74">
                  <c:v>463</c:v>
                </c:pt>
                <c:pt idx="75">
                  <c:v>458</c:v>
                </c:pt>
                <c:pt idx="76">
                  <c:v>426</c:v>
                </c:pt>
                <c:pt idx="77">
                  <c:v>441</c:v>
                </c:pt>
                <c:pt idx="78">
                  <c:v>455</c:v>
                </c:pt>
                <c:pt idx="79">
                  <c:v>455</c:v>
                </c:pt>
                <c:pt idx="80">
                  <c:v>399</c:v>
                </c:pt>
                <c:pt idx="81">
                  <c:v>404</c:v>
                </c:pt>
                <c:pt idx="82">
                  <c:v>433</c:v>
                </c:pt>
                <c:pt idx="83">
                  <c:v>449</c:v>
                </c:pt>
                <c:pt idx="84">
                  <c:v>450</c:v>
                </c:pt>
                <c:pt idx="85">
                  <c:v>465</c:v>
                </c:pt>
                <c:pt idx="86">
                  <c:v>473</c:v>
                </c:pt>
                <c:pt idx="87">
                  <c:v>486</c:v>
                </c:pt>
                <c:pt idx="88">
                  <c:v>480</c:v>
                </c:pt>
                <c:pt idx="89">
                  <c:v>469</c:v>
                </c:pt>
                <c:pt idx="90">
                  <c:v>468</c:v>
                </c:pt>
                <c:pt idx="91">
                  <c:v>459</c:v>
                </c:pt>
                <c:pt idx="92">
                  <c:v>435</c:v>
                </c:pt>
                <c:pt idx="93">
                  <c:v>430</c:v>
                </c:pt>
                <c:pt idx="94">
                  <c:v>428</c:v>
                </c:pt>
                <c:pt idx="95">
                  <c:v>435</c:v>
                </c:pt>
                <c:pt idx="96">
                  <c:v>448</c:v>
                </c:pt>
                <c:pt idx="97">
                  <c:v>454</c:v>
                </c:pt>
                <c:pt idx="98">
                  <c:v>463</c:v>
                </c:pt>
                <c:pt idx="99">
                  <c:v>489</c:v>
                </c:pt>
                <c:pt idx="100">
                  <c:v>520</c:v>
                </c:pt>
                <c:pt idx="101">
                  <c:v>541</c:v>
                </c:pt>
                <c:pt idx="102">
                  <c:v>551</c:v>
                </c:pt>
                <c:pt idx="103">
                  <c:v>566</c:v>
                </c:pt>
                <c:pt idx="104">
                  <c:v>562</c:v>
                </c:pt>
                <c:pt idx="105">
                  <c:v>541</c:v>
                </c:pt>
                <c:pt idx="106">
                  <c:v>522</c:v>
                </c:pt>
                <c:pt idx="107">
                  <c:v>529</c:v>
                </c:pt>
                <c:pt idx="108">
                  <c:v>564</c:v>
                </c:pt>
                <c:pt idx="109">
                  <c:v>581</c:v>
                </c:pt>
                <c:pt idx="110">
                  <c:v>594</c:v>
                </c:pt>
                <c:pt idx="111">
                  <c:v>611</c:v>
                </c:pt>
                <c:pt idx="112">
                  <c:v>624</c:v>
                </c:pt>
                <c:pt idx="113">
                  <c:v>639</c:v>
                </c:pt>
                <c:pt idx="114">
                  <c:v>638</c:v>
                </c:pt>
                <c:pt idx="115">
                  <c:v>607</c:v>
                </c:pt>
                <c:pt idx="116">
                  <c:v>595</c:v>
                </c:pt>
                <c:pt idx="117">
                  <c:v>590</c:v>
                </c:pt>
                <c:pt idx="118">
                  <c:v>588</c:v>
                </c:pt>
                <c:pt idx="119">
                  <c:v>585</c:v>
                </c:pt>
                <c:pt idx="120">
                  <c:v>585</c:v>
                </c:pt>
                <c:pt idx="121">
                  <c:v>570</c:v>
                </c:pt>
                <c:pt idx="122">
                  <c:v>555</c:v>
                </c:pt>
                <c:pt idx="123">
                  <c:v>547</c:v>
                </c:pt>
                <c:pt idx="124">
                  <c:v>530</c:v>
                </c:pt>
                <c:pt idx="125">
                  <c:v>530</c:v>
                </c:pt>
                <c:pt idx="126">
                  <c:v>530</c:v>
                </c:pt>
                <c:pt idx="127">
                  <c:v>531</c:v>
                </c:pt>
                <c:pt idx="128">
                  <c:v>535</c:v>
                </c:pt>
                <c:pt idx="129">
                  <c:v>530</c:v>
                </c:pt>
                <c:pt idx="130">
                  <c:v>526</c:v>
                </c:pt>
              </c:numCache>
            </c:numRef>
          </c:val>
          <c:smooth val="0"/>
        </c:ser>
        <c:marker val="1"/>
        <c:axId val="58231060"/>
        <c:axId val="54317493"/>
      </c:lineChart>
      <c:catAx>
        <c:axId val="47943658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auto val="0"/>
        <c:lblOffset val="100"/>
        <c:tickLblSkip val="1"/>
        <c:tickMarkSkip val="12"/>
        <c:noMultiLvlLbl val="0"/>
      </c:catAx>
      <c:valAx>
        <c:axId val="28839739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#2 Diesel: $ per gallon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47943658"/>
        <c:crossesAt val="1"/>
        <c:crossBetween val="between"/>
        <c:dispUnits/>
        <c:majorUnit val="0.5"/>
      </c:valAx>
      <c:catAx>
        <c:axId val="58231060"/>
        <c:scaling>
          <c:orientation val="minMax"/>
        </c:scaling>
        <c:axPos val="b"/>
        <c:delete val="1"/>
        <c:majorTickMark val="in"/>
        <c:minorTickMark val="none"/>
        <c:tickLblPos val="nextTo"/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Asphalt: $ per ton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cross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2310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675"/>
          <c:y val="0.5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Average Yearly Prices</a:t>
            </a:r>
          </a:p>
        </c:rich>
      </c:tx>
      <c:layout>
        <c:manualLayout>
          <c:xMode val="factor"/>
          <c:yMode val="factor"/>
          <c:x val="-0.19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7875"/>
          <c:w val="0.85775"/>
          <c:h val="0.7995"/>
        </c:manualLayout>
      </c:layout>
      <c:lineChart>
        <c:grouping val="standard"/>
        <c:varyColors val="0"/>
        <c:ser>
          <c:idx val="1"/>
          <c:order val="0"/>
          <c:tx>
            <c:strRef>
              <c:f>'Price Histrory'!$D$44</c:f>
              <c:strCache>
                <c:ptCount val="1"/>
                <c:pt idx="0">
                  <c:v># 2 Diesel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1800000" anchor="ctr"/>
              <a:lstStyle/>
              <a:p>
                <a:pPr>
                  <a:defRPr lang="en-US" cap="none" sz="7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'Price Histrory'!$D$79:$D$89</c:f>
              <c:numCache>
                <c:ptCount val="11"/>
              </c:numCache>
            </c:numRef>
          </c:cat>
          <c:val>
            <c:numRef>
              <c:f>'Price Histrory'!$D$61:$D$71</c:f>
              <c:numCache>
                <c:ptCount val="11"/>
                <c:pt idx="0">
                  <c:v>0.9141666666666667</c:v>
                </c:pt>
                <c:pt idx="1">
                  <c:v>1.2850000000000001</c:v>
                </c:pt>
                <c:pt idx="2">
                  <c:v>1.8191666666666668</c:v>
                </c:pt>
                <c:pt idx="3">
                  <c:v>2.1225</c:v>
                </c:pt>
                <c:pt idx="4">
                  <c:v>2.233333333333333</c:v>
                </c:pt>
                <c:pt idx="5">
                  <c:v>3.026666666666667</c:v>
                </c:pt>
                <c:pt idx="6">
                  <c:v>1.735</c:v>
                </c:pt>
                <c:pt idx="7">
                  <c:v>2.3149666666666664</c:v>
                </c:pt>
                <c:pt idx="8">
                  <c:v>3.100983333333333</c:v>
                </c:pt>
                <c:pt idx="9">
                  <c:v>3.2101166666666665</c:v>
                </c:pt>
                <c:pt idx="10">
                  <c:v>3.055775</c:v>
                </c:pt>
              </c:numCache>
            </c:numRef>
          </c:val>
          <c:smooth val="0"/>
        </c:ser>
        <c:marker val="1"/>
        <c:axId val="19095390"/>
        <c:axId val="37640783"/>
      </c:lineChart>
      <c:lineChart>
        <c:grouping val="standard"/>
        <c:varyColors val="0"/>
        <c:ser>
          <c:idx val="0"/>
          <c:order val="1"/>
          <c:tx>
            <c:strRef>
              <c:f>'Price Histrory'!$F$44</c:f>
              <c:strCache>
                <c:ptCount val="1"/>
                <c:pt idx="0">
                  <c:v>Asphalt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1800000" anchor="ctr"/>
              <a:lstStyle/>
              <a:p>
                <a:pPr algn="r">
                  <a:def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'Price Histrory'!$D$79:$D$89</c:f>
              <c:numCache>
                <c:ptCount val="11"/>
              </c:numCache>
            </c:numRef>
          </c:cat>
          <c:val>
            <c:numRef>
              <c:f>'Price Histrory'!$F$61:$F$71</c:f>
              <c:numCache>
                <c:ptCount val="11"/>
                <c:pt idx="0">
                  <c:v>0</c:v>
                </c:pt>
                <c:pt idx="1">
                  <c:v>181.41666666666666</c:v>
                </c:pt>
                <c:pt idx="2">
                  <c:v>192.25</c:v>
                </c:pt>
                <c:pt idx="3">
                  <c:v>298.75</c:v>
                </c:pt>
                <c:pt idx="4">
                  <c:v>327.9166666666667</c:v>
                </c:pt>
                <c:pt idx="5">
                  <c:v>497.25</c:v>
                </c:pt>
                <c:pt idx="6">
                  <c:v>445.6666666666667</c:v>
                </c:pt>
                <c:pt idx="7">
                  <c:v>456.5</c:v>
                </c:pt>
                <c:pt idx="8">
                  <c:v>515.5</c:v>
                </c:pt>
                <c:pt idx="9">
                  <c:v>601.3333333333334</c:v>
                </c:pt>
                <c:pt idx="10">
                  <c:v>542.6363636363636</c:v>
                </c:pt>
              </c:numCache>
            </c:numRef>
          </c:val>
          <c:smooth val="0"/>
        </c:ser>
        <c:marker val="1"/>
        <c:axId val="3222728"/>
        <c:axId val="2900455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37640783"/>
        <c:crosses val="autoZero"/>
        <c:auto val="0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# 2 Diesel: $ per gallon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19095390"/>
        <c:crossesAt val="1"/>
        <c:crossBetween val="between"/>
        <c:dispUnits/>
        <c:minorUnit val="0.5"/>
      </c:valAx>
      <c:catAx>
        <c:axId val="3222728"/>
        <c:scaling>
          <c:orientation val="minMax"/>
        </c:scaling>
        <c:axPos val="b"/>
        <c:delete val="1"/>
        <c:majorTickMark val="in"/>
        <c:minorTickMark val="none"/>
        <c:tickLblPos val="nextTo"/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Asphalt: per 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875"/>
          <c:y val="0.1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0.93875</cdr:x>
      <cdr:y>0.08875</cdr:y>
    </cdr:from>
    <cdr:to>
      <cdr:x>0.9965</cdr:x>
      <cdr:y>0.945</cdr:y>
    </cdr:to>
    <cdr:sp>
      <cdr:nvSpPr>
        <cdr:cNvPr id="1" name="Rectangle 3"/>
        <cdr:cNvSpPr>
          <a:spLocks/>
        </cdr:cNvSpPr>
      </cdr:nvSpPr>
      <cdr:spPr>
        <a:xfrm>
          <a:off x="10106025" y="571500"/>
          <a:ext cx="619125" cy="5591175"/>
        </a:xfrm>
        <a:prstGeom prst="rect">
          <a:avLst/>
        </a:prstGeom>
        <a:solidFill>
          <a:srgbClr val="808080">
            <a:alpha val="45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0.69025</cdr:x>
      <cdr:y>0.71825</cdr:y>
    </cdr:from>
    <cdr:to>
      <cdr:x>0.85725</cdr:x>
      <cdr:y>0.8345</cdr:y>
    </cdr:to>
    <cdr:sp>
      <cdr:nvSpPr>
        <cdr:cNvPr id="2" name="Rectangle 1"/>
        <cdr:cNvSpPr>
          <a:spLocks/>
        </cdr:cNvSpPr>
      </cdr:nvSpPr>
      <cdr:spPr>
        <a:xfrm>
          <a:off x="7429500" y="4686300"/>
          <a:ext cx="18002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% of Price Change
Jan 04 to Most Recent Data</a:t>
          </a:r>
          <a:r>
            <a:rPr lang="en-US" cap="none" sz="1050" b="0" i="0" u="sng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#2 Diesel - 238%
</a:t>
          </a:r>
          <a:r>
            <a:rPr lang="en-US" cap="none" sz="10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Asphalt - 187%</a:t>
          </a:r>
          <a:r>
            <a:rPr lang="en-US" cap="none" sz="105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0.071</cdr:y>
    </cdr:from>
    <cdr:to>
      <cdr:x>0.0695</cdr:x>
      <cdr:y>0.92875</cdr:y>
    </cdr:to>
    <cdr:sp>
      <cdr:nvSpPr>
        <cdr:cNvPr id="3" name="Rectangle 4"/>
        <cdr:cNvSpPr>
          <a:spLocks/>
        </cdr:cNvSpPr>
      </cdr:nvSpPr>
      <cdr:spPr>
        <a:xfrm>
          <a:off x="0" y="457200"/>
          <a:ext cx="752475" cy="5600700"/>
        </a:xfrm>
        <a:prstGeom prst="rect">
          <a:avLst/>
        </a:prstGeom>
        <a:solidFill>
          <a:srgbClr val="33CCCC">
            <a:alpha val="39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20</xdr:col>
      <xdr:colOff>1438275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676275" y="323850"/>
        <a:ext cx="107727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1</xdr:row>
      <xdr:rowOff>95250</xdr:rowOff>
    </xdr:from>
    <xdr:to>
      <xdr:col>11</xdr:col>
      <xdr:colOff>657225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1552575" y="257175"/>
        <a:ext cx="3829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342900</xdr:colOff>
      <xdr:row>2</xdr:row>
      <xdr:rowOff>133350</xdr:rowOff>
    </xdr:from>
    <xdr:to>
      <xdr:col>19</xdr:col>
      <xdr:colOff>371475</xdr:colOff>
      <xdr:row>5</xdr:row>
      <xdr:rowOff>85725</xdr:rowOff>
    </xdr:to>
    <xdr:sp>
      <xdr:nvSpPr>
        <xdr:cNvPr id="3" name="Rectangle 5"/>
        <xdr:cNvSpPr>
          <a:spLocks/>
        </xdr:cNvSpPr>
      </xdr:nvSpPr>
      <xdr:spPr>
        <a:xfrm>
          <a:off x="6172200" y="457200"/>
          <a:ext cx="3600450" cy="438150"/>
        </a:xfrm>
        <a:prstGeom prst="roundRect">
          <a:avLst/>
        </a:prstGeom>
        <a:solidFill>
          <a:srgbClr val="000000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00"/>
              </a:solidFill>
            </a:rPr>
            <a:t>Diesel &amp; Asphalt Prices </a:t>
          </a:r>
          <a:r>
            <a:rPr lang="en-US" cap="none" sz="1200" b="1" i="0" u="none" baseline="0">
              <a:solidFill>
                <a:srgbClr val="FFFF00"/>
              </a:solidFill>
            </a:rPr>
            <a:t>since 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egon.gov/ODOT/HWY/ESTIMATING/asphalt_fuel.shtml#Asphal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5:AQ244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5.140625" style="0" customWidth="1"/>
    <col min="4" max="4" width="9.140625" style="0" customWidth="1"/>
    <col min="5" max="5" width="0.9921875" style="0" customWidth="1"/>
    <col min="6" max="7" width="8.7109375" style="0" customWidth="1"/>
    <col min="8" max="8" width="10.7109375" style="0" customWidth="1"/>
    <col min="9" max="9" width="1.421875" style="0" customWidth="1"/>
    <col min="10" max="10" width="10.421875" style="0" customWidth="1"/>
    <col min="11" max="11" width="1.421875" style="0" customWidth="1"/>
    <col min="12" max="12" width="13.7109375" style="0" customWidth="1"/>
    <col min="13" max="13" width="2.8515625" style="0" customWidth="1"/>
    <col min="16" max="16" width="2.140625" style="0" customWidth="1"/>
    <col min="17" max="17" width="4.00390625" style="0" customWidth="1"/>
    <col min="18" max="18" width="16.8515625" style="1" customWidth="1"/>
    <col min="19" max="19" width="12.28125" style="0" customWidth="1"/>
    <col min="21" max="21" width="22.00390625" style="0" customWidth="1"/>
    <col min="35" max="35" width="1.8515625" style="59" customWidth="1"/>
    <col min="40" max="41" width="9.7109375" style="0" customWidth="1"/>
  </cols>
  <sheetData>
    <row r="5" spans="9:13" ht="12.75">
      <c r="I5" s="5"/>
      <c r="J5" s="5"/>
      <c r="K5" s="5"/>
      <c r="L5" s="5"/>
      <c r="M5" s="5"/>
    </row>
    <row r="6" spans="9:13" ht="12.75">
      <c r="I6" s="5"/>
      <c r="J6" s="5"/>
      <c r="K6" s="5"/>
      <c r="L6" s="5"/>
      <c r="M6" s="5"/>
    </row>
    <row r="7" spans="9:13" ht="12.75">
      <c r="I7" s="5"/>
      <c r="J7" s="5"/>
      <c r="K7" s="5"/>
      <c r="L7" s="5"/>
      <c r="M7" s="5"/>
    </row>
    <row r="8" spans="9:13" ht="12.75">
      <c r="I8" s="5"/>
      <c r="J8" s="5"/>
      <c r="K8" s="5"/>
      <c r="L8" s="5"/>
      <c r="M8" s="5"/>
    </row>
    <row r="9" spans="9:13" ht="12.75">
      <c r="I9" s="5"/>
      <c r="J9" s="5"/>
      <c r="K9" s="5"/>
      <c r="L9" s="5"/>
      <c r="M9" s="5"/>
    </row>
    <row r="10" spans="9:13" ht="12.75">
      <c r="I10" s="5"/>
      <c r="J10" s="5"/>
      <c r="K10" s="5"/>
      <c r="L10" s="5"/>
      <c r="M10" s="5"/>
    </row>
    <row r="11" spans="9:13" ht="12.75">
      <c r="I11" s="5"/>
      <c r="J11" s="5"/>
      <c r="K11" s="5"/>
      <c r="L11" s="5"/>
      <c r="M11" s="5"/>
    </row>
    <row r="12" spans="9:13" ht="12.75">
      <c r="I12" s="5"/>
      <c r="J12" s="5"/>
      <c r="K12" s="5"/>
      <c r="L12" s="5"/>
      <c r="M12" s="5"/>
    </row>
    <row r="13" spans="9:13" ht="12.75">
      <c r="I13" s="5"/>
      <c r="J13" s="5"/>
      <c r="K13" s="5"/>
      <c r="L13" s="5"/>
      <c r="M13" s="5"/>
    </row>
    <row r="14" spans="9:13" ht="12.75">
      <c r="I14" s="5"/>
      <c r="J14" s="5"/>
      <c r="K14" s="5"/>
      <c r="L14" s="5"/>
      <c r="M14" s="5"/>
    </row>
    <row r="15" spans="9:13" ht="12.75">
      <c r="I15" s="5"/>
      <c r="J15" s="5"/>
      <c r="K15" s="5"/>
      <c r="L15" s="5"/>
      <c r="M15" s="5"/>
    </row>
    <row r="16" spans="9:13" ht="12.75">
      <c r="I16" s="5"/>
      <c r="J16" s="5"/>
      <c r="K16" s="5"/>
      <c r="L16" s="5"/>
      <c r="M16" s="5"/>
    </row>
    <row r="17" spans="9:13" ht="12.75">
      <c r="I17" s="5"/>
      <c r="J17" s="5"/>
      <c r="K17" s="5"/>
      <c r="L17" s="5"/>
      <c r="M17" s="5"/>
    </row>
    <row r="18" spans="9:13" ht="12.75">
      <c r="I18" s="5"/>
      <c r="J18" s="5"/>
      <c r="K18" s="5"/>
      <c r="L18" s="5"/>
      <c r="M18" s="5"/>
    </row>
    <row r="19" spans="9:13" ht="12.75">
      <c r="I19" s="5"/>
      <c r="J19" s="5"/>
      <c r="K19" s="5"/>
      <c r="L19" s="5"/>
      <c r="M19" s="5"/>
    </row>
    <row r="20" spans="9:13" ht="12.75">
      <c r="I20" s="5"/>
      <c r="J20" s="5"/>
      <c r="K20" s="5"/>
      <c r="L20" s="5"/>
      <c r="M20" s="5"/>
    </row>
    <row r="21" spans="9:13" ht="12.75">
      <c r="I21" s="5"/>
      <c r="J21" s="5"/>
      <c r="K21" s="5"/>
      <c r="L21" s="5"/>
      <c r="M21" s="5"/>
    </row>
    <row r="22" spans="9:13" ht="12.75">
      <c r="I22" s="5"/>
      <c r="J22" s="5"/>
      <c r="K22" s="5"/>
      <c r="L22" s="5"/>
      <c r="M22" s="5"/>
    </row>
    <row r="23" spans="9:13" ht="12.75">
      <c r="I23" s="5"/>
      <c r="J23" s="5"/>
      <c r="K23" s="5"/>
      <c r="L23" s="5"/>
      <c r="M23" s="5"/>
    </row>
    <row r="24" spans="9:13" ht="12.75">
      <c r="I24" s="5"/>
      <c r="J24" s="5"/>
      <c r="K24" s="5"/>
      <c r="L24" s="5"/>
      <c r="M24" s="5"/>
    </row>
    <row r="42" ht="12.75">
      <c r="U42" s="20" t="s">
        <v>6</v>
      </c>
    </row>
    <row r="43" ht="13.5" thickBot="1"/>
    <row r="44" spans="2:22" ht="15.75" customHeight="1" thickTop="1">
      <c r="B44" s="97" t="s">
        <v>18</v>
      </c>
      <c r="C44" s="98"/>
      <c r="D44" s="99" t="s">
        <v>5</v>
      </c>
      <c r="E44" s="100"/>
      <c r="F44" s="101" t="s">
        <v>4</v>
      </c>
      <c r="G44" s="102"/>
      <c r="H44" s="99" t="s">
        <v>5</v>
      </c>
      <c r="I44" s="100"/>
      <c r="J44" s="101" t="s">
        <v>4</v>
      </c>
      <c r="K44" s="103"/>
      <c r="L44" s="24"/>
      <c r="M44" s="24"/>
      <c r="N44" s="44" t="s">
        <v>9</v>
      </c>
      <c r="O44" s="24"/>
      <c r="P44" s="24"/>
      <c r="Q44" s="24"/>
      <c r="R44" s="24"/>
      <c r="S44" s="24"/>
      <c r="T44" s="24"/>
      <c r="U44" s="24"/>
      <c r="V44" s="24"/>
    </row>
    <row r="45" spans="2:22" ht="12.75">
      <c r="B45" s="104"/>
      <c r="C45" s="91"/>
      <c r="D45" s="28" t="s">
        <v>17</v>
      </c>
      <c r="E45" s="30"/>
      <c r="F45" s="42" t="s">
        <v>16</v>
      </c>
      <c r="G45" s="93">
        <f>+C52+1</f>
        <v>2010</v>
      </c>
      <c r="H45" s="31">
        <f>+D68</f>
        <v>2.3149666666666664</v>
      </c>
      <c r="I45" s="30"/>
      <c r="J45" s="29">
        <f>+F68</f>
        <v>456.5</v>
      </c>
      <c r="K45" s="105"/>
      <c r="L45" s="24"/>
      <c r="M45" s="24"/>
      <c r="N45" s="25"/>
      <c r="O45" s="27" t="s">
        <v>8</v>
      </c>
      <c r="P45" s="24"/>
      <c r="Q45" s="24"/>
      <c r="R45" s="24"/>
      <c r="S45" s="24"/>
      <c r="T45" s="24"/>
      <c r="U45" s="24"/>
      <c r="V45" s="24"/>
    </row>
    <row r="46" spans="2:22" ht="12.75">
      <c r="B46" s="104"/>
      <c r="C46" s="93">
        <v>2003</v>
      </c>
      <c r="D46" s="31">
        <f>+D61</f>
        <v>0.9141666666666667</v>
      </c>
      <c r="E46" s="30"/>
      <c r="F46" s="29">
        <f>+F61</f>
      </c>
      <c r="G46" s="93">
        <f>+G45+1</f>
        <v>2011</v>
      </c>
      <c r="H46" s="31">
        <f aca="true" t="shared" si="0" ref="H46:H52">+D69</f>
        <v>3.100983333333333</v>
      </c>
      <c r="I46" s="30"/>
      <c r="J46" s="29">
        <f aca="true" t="shared" si="1" ref="J46:J52">+F69</f>
        <v>515.5</v>
      </c>
      <c r="K46" s="105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24"/>
    </row>
    <row r="47" spans="2:22" ht="12.75">
      <c r="B47" s="104"/>
      <c r="C47" s="93">
        <f>+C46+1</f>
        <v>2004</v>
      </c>
      <c r="D47" s="31">
        <f aca="true" t="shared" si="2" ref="D47:D52">+D62</f>
        <v>1.2850000000000001</v>
      </c>
      <c r="E47" s="30"/>
      <c r="F47" s="29">
        <f aca="true" t="shared" si="3" ref="F47:F52">+F62</f>
        <v>181.41666666666666</v>
      </c>
      <c r="G47" s="93">
        <f>+G46+1</f>
        <v>2012</v>
      </c>
      <c r="H47" s="31">
        <f t="shared" si="0"/>
        <v>3.2101166666666665</v>
      </c>
      <c r="I47" s="30"/>
      <c r="J47" s="29">
        <f t="shared" si="1"/>
        <v>601.3333333333334</v>
      </c>
      <c r="K47" s="106"/>
      <c r="L47" s="27"/>
      <c r="M47" s="27"/>
      <c r="N47" s="37"/>
      <c r="O47" s="38" t="s">
        <v>11</v>
      </c>
      <c r="P47" s="39" t="s">
        <v>10</v>
      </c>
      <c r="Q47" s="40"/>
      <c r="R47" s="40"/>
      <c r="S47" s="40"/>
      <c r="T47" s="40"/>
      <c r="U47" s="40"/>
      <c r="V47" s="24"/>
    </row>
    <row r="48" spans="2:22" ht="12.75">
      <c r="B48" s="104"/>
      <c r="C48" s="93">
        <f>+C47+1</f>
        <v>2005</v>
      </c>
      <c r="D48" s="31">
        <f t="shared" si="2"/>
        <v>1.8191666666666668</v>
      </c>
      <c r="E48" s="30"/>
      <c r="F48" s="29">
        <f t="shared" si="3"/>
        <v>192.25</v>
      </c>
      <c r="G48" s="93">
        <f>+G47+1</f>
        <v>2013</v>
      </c>
      <c r="H48" s="31">
        <f t="shared" si="0"/>
        <v>3.055775</v>
      </c>
      <c r="I48" s="30"/>
      <c r="J48" s="29">
        <f t="shared" si="1"/>
        <v>542.6363636363636</v>
      </c>
      <c r="K48" s="105"/>
      <c r="L48" s="24"/>
      <c r="M48" s="24"/>
      <c r="N48" s="40"/>
      <c r="O48" s="40"/>
      <c r="P48" s="40"/>
      <c r="Q48" s="39" t="s">
        <v>14</v>
      </c>
      <c r="R48" s="40"/>
      <c r="S48" s="40"/>
      <c r="T48" s="40"/>
      <c r="U48" s="40"/>
      <c r="V48" s="24"/>
    </row>
    <row r="49" spans="2:22" ht="12.75">
      <c r="B49" s="104"/>
      <c r="C49" s="93">
        <f>+C48+1</f>
        <v>2006</v>
      </c>
      <c r="D49" s="31">
        <f t="shared" si="2"/>
        <v>2.1225</v>
      </c>
      <c r="E49" s="30"/>
      <c r="F49" s="29">
        <f t="shared" si="3"/>
        <v>298.75</v>
      </c>
      <c r="G49" s="93">
        <f>+G48+1</f>
        <v>2014</v>
      </c>
      <c r="H49" s="31">
        <f t="shared" si="0"/>
      </c>
      <c r="I49" s="30"/>
      <c r="J49" s="29">
        <f t="shared" si="1"/>
      </c>
      <c r="K49" s="105"/>
      <c r="L49" s="24"/>
      <c r="M49" s="24"/>
      <c r="N49" s="40"/>
      <c r="O49" s="40"/>
      <c r="P49" s="40"/>
      <c r="Q49" s="40"/>
      <c r="R49" s="39" t="s">
        <v>15</v>
      </c>
      <c r="S49" s="40"/>
      <c r="T49" s="40"/>
      <c r="U49" s="40"/>
      <c r="V49" s="24"/>
    </row>
    <row r="50" spans="2:22" ht="12.75">
      <c r="B50" s="104"/>
      <c r="C50" s="93">
        <f>+C49+1</f>
        <v>2007</v>
      </c>
      <c r="D50" s="31">
        <f t="shared" si="2"/>
        <v>2.233333333333333</v>
      </c>
      <c r="E50" s="30"/>
      <c r="F50" s="29">
        <f t="shared" si="3"/>
        <v>327.9166666666667</v>
      </c>
      <c r="G50" s="93">
        <f>+G49+1</f>
        <v>2015</v>
      </c>
      <c r="H50" s="31">
        <f t="shared" si="0"/>
      </c>
      <c r="I50" s="30"/>
      <c r="J50" s="29">
        <f t="shared" si="1"/>
      </c>
      <c r="K50" s="105"/>
      <c r="L50" s="24"/>
      <c r="M50" s="24"/>
      <c r="N50" s="24"/>
      <c r="O50" s="24"/>
      <c r="P50" s="24"/>
      <c r="Q50" s="24"/>
      <c r="R50" s="25"/>
      <c r="S50" s="24"/>
      <c r="T50" s="24"/>
      <c r="U50" s="24"/>
      <c r="V50" s="24"/>
    </row>
    <row r="51" spans="2:22" ht="12.75">
      <c r="B51" s="104"/>
      <c r="C51" s="93">
        <f>+C50+1</f>
        <v>2008</v>
      </c>
      <c r="D51" s="31">
        <f t="shared" si="2"/>
        <v>3.026666666666667</v>
      </c>
      <c r="E51" s="30"/>
      <c r="F51" s="29">
        <f t="shared" si="3"/>
        <v>497.25</v>
      </c>
      <c r="G51" s="93">
        <f>+G50+1</f>
        <v>2016</v>
      </c>
      <c r="H51" s="31"/>
      <c r="I51" s="30"/>
      <c r="J51" s="29"/>
      <c r="K51" s="105"/>
      <c r="L51" s="24"/>
      <c r="M51" s="24"/>
      <c r="N51" s="32"/>
      <c r="O51" s="33" t="s">
        <v>12</v>
      </c>
      <c r="P51" s="34" t="s">
        <v>30</v>
      </c>
      <c r="Q51" s="35"/>
      <c r="R51" s="34"/>
      <c r="S51" s="34"/>
      <c r="T51" s="34"/>
      <c r="U51" s="34"/>
      <c r="V51" s="24"/>
    </row>
    <row r="52" spans="2:22" ht="13.5" thickBot="1">
      <c r="B52" s="107"/>
      <c r="C52" s="108">
        <f>+C51+1</f>
        <v>2009</v>
      </c>
      <c r="D52" s="109">
        <f t="shared" si="2"/>
        <v>1.735</v>
      </c>
      <c r="E52" s="110"/>
      <c r="F52" s="111">
        <f t="shared" si="3"/>
        <v>445.6666666666667</v>
      </c>
      <c r="G52" s="108">
        <f>+G51+1</f>
        <v>2017</v>
      </c>
      <c r="H52" s="109"/>
      <c r="I52" s="110"/>
      <c r="J52" s="111"/>
      <c r="K52" s="112"/>
      <c r="L52" s="24"/>
      <c r="M52" s="24"/>
      <c r="N52" s="32"/>
      <c r="O52" s="36"/>
      <c r="P52" s="36"/>
      <c r="Q52" s="34" t="s">
        <v>13</v>
      </c>
      <c r="R52" s="34"/>
      <c r="S52" s="34"/>
      <c r="T52" s="34"/>
      <c r="U52" s="34"/>
      <c r="V52" s="24"/>
    </row>
    <row r="53" spans="2:22" ht="13.5" thickTop="1">
      <c r="B53" s="25"/>
      <c r="C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2:22" ht="12.75">
      <c r="B54" s="25"/>
      <c r="C54" s="24"/>
      <c r="J54" s="24"/>
      <c r="K54" s="24"/>
      <c r="L54" s="24"/>
      <c r="M54" s="24"/>
      <c r="N54" s="24"/>
      <c r="O54" s="24"/>
      <c r="P54" s="24"/>
      <c r="Q54" s="24"/>
      <c r="R54" s="25"/>
      <c r="S54" s="24"/>
      <c r="T54" s="24"/>
      <c r="U54" s="24"/>
      <c r="V54" s="24"/>
    </row>
    <row r="55" spans="2:22" ht="12.75">
      <c r="B55" s="25"/>
      <c r="C55" s="24"/>
      <c r="J55" s="24"/>
      <c r="K55" s="24"/>
      <c r="L55" s="24"/>
      <c r="M55" s="24"/>
      <c r="N55" s="24"/>
      <c r="O55" s="24"/>
      <c r="P55" s="24"/>
      <c r="Q55" s="24"/>
      <c r="R55" s="25"/>
      <c r="S55" s="24"/>
      <c r="T55" s="24"/>
      <c r="U55" s="24"/>
      <c r="V55" s="24"/>
    </row>
    <row r="56" spans="2:22" ht="12.75">
      <c r="B56" s="25"/>
      <c r="C56" s="24"/>
      <c r="J56" s="24"/>
      <c r="K56" s="24"/>
      <c r="L56" s="24"/>
      <c r="M56" s="24"/>
      <c r="N56" s="24"/>
      <c r="O56" s="24"/>
      <c r="P56" s="24"/>
      <c r="Q56" s="24"/>
      <c r="R56" s="25"/>
      <c r="S56" s="24"/>
      <c r="T56" s="24"/>
      <c r="U56" s="24"/>
      <c r="V56" s="24"/>
    </row>
    <row r="57" spans="2:22" ht="12.75">
      <c r="B57" s="25"/>
      <c r="J57" s="24"/>
      <c r="K57" s="24"/>
      <c r="L57" s="24"/>
      <c r="M57" s="24"/>
      <c r="N57" s="24"/>
      <c r="O57" s="24"/>
      <c r="P57" s="24"/>
      <c r="Q57" s="24"/>
      <c r="R57" s="25"/>
      <c r="S57" s="24"/>
      <c r="T57" s="24"/>
      <c r="U57" s="24"/>
      <c r="V57" s="24"/>
    </row>
    <row r="58" spans="2:22" ht="12.75">
      <c r="B58" s="25"/>
      <c r="J58" s="24"/>
      <c r="K58" s="24"/>
      <c r="L58" s="24"/>
      <c r="M58" s="24"/>
      <c r="N58" s="24"/>
      <c r="O58" s="24"/>
      <c r="P58" s="24"/>
      <c r="Q58" s="24"/>
      <c r="R58" s="25"/>
      <c r="S58" s="24"/>
      <c r="T58" s="24"/>
      <c r="U58" s="24"/>
      <c r="V58" s="24"/>
    </row>
    <row r="59" spans="2:22" ht="12.75">
      <c r="B59" s="95" t="s">
        <v>18</v>
      </c>
      <c r="C59" s="91"/>
      <c r="D59" s="26" t="s">
        <v>5</v>
      </c>
      <c r="E59" s="30"/>
      <c r="F59" s="41" t="s">
        <v>4</v>
      </c>
      <c r="J59" s="24"/>
      <c r="K59" s="24"/>
      <c r="L59" s="24"/>
      <c r="M59" s="24"/>
      <c r="N59" s="24"/>
      <c r="O59" s="24"/>
      <c r="P59" s="24"/>
      <c r="Q59" s="24"/>
      <c r="R59" s="25"/>
      <c r="S59" s="24"/>
      <c r="T59" s="43"/>
      <c r="U59" s="24"/>
      <c r="V59" s="24"/>
    </row>
    <row r="60" spans="2:13" ht="12.75">
      <c r="B60" s="96"/>
      <c r="C60" s="91"/>
      <c r="D60" s="28" t="s">
        <v>17</v>
      </c>
      <c r="E60" s="30"/>
      <c r="F60" s="42" t="s">
        <v>16</v>
      </c>
      <c r="J60" s="24"/>
      <c r="K60" s="24"/>
      <c r="L60" s="24"/>
      <c r="M60" s="24"/>
    </row>
    <row r="61" spans="2:13" ht="12.75">
      <c r="B61" s="96"/>
      <c r="C61" s="93">
        <v>2003</v>
      </c>
      <c r="D61" s="31">
        <f>+AA73</f>
        <v>0.9141666666666667</v>
      </c>
      <c r="E61" s="30"/>
      <c r="F61" s="29">
        <f>+Z73</f>
      </c>
      <c r="G61" s="24"/>
      <c r="H61" s="24"/>
      <c r="I61" s="24"/>
      <c r="J61" s="24"/>
      <c r="K61" s="24"/>
      <c r="L61" s="24"/>
      <c r="M61" s="24"/>
    </row>
    <row r="62" spans="2:6" ht="12.75">
      <c r="B62" s="96"/>
      <c r="C62" s="93">
        <f>+C61+1</f>
        <v>2004</v>
      </c>
      <c r="D62" s="31">
        <f>+AA85</f>
        <v>1.2850000000000001</v>
      </c>
      <c r="E62" s="30"/>
      <c r="F62" s="29">
        <f>+Z85</f>
        <v>181.41666666666666</v>
      </c>
    </row>
    <row r="63" spans="2:6" ht="12.75">
      <c r="B63" s="96"/>
      <c r="C63" s="93">
        <f>+C62+1</f>
        <v>2005</v>
      </c>
      <c r="D63" s="31">
        <f>+AA97</f>
        <v>1.8191666666666668</v>
      </c>
      <c r="E63" s="30"/>
      <c r="F63" s="29">
        <f>+Z97</f>
        <v>192.25</v>
      </c>
    </row>
    <row r="64" spans="2:37" ht="12.75">
      <c r="B64" s="96"/>
      <c r="C64" s="93">
        <f>+C63+1</f>
        <v>2006</v>
      </c>
      <c r="D64" s="31">
        <f>+AA109</f>
        <v>2.1225</v>
      </c>
      <c r="E64" s="30"/>
      <c r="F64" s="29">
        <f>+Z109</f>
        <v>298.75</v>
      </c>
      <c r="AE64" s="45" t="s">
        <v>19</v>
      </c>
      <c r="AJ64" s="45" t="s">
        <v>19</v>
      </c>
      <c r="AK64" s="1"/>
    </row>
    <row r="65" spans="2:37" ht="12.75">
      <c r="B65" s="96"/>
      <c r="C65" s="93">
        <f>+C64+1</f>
        <v>2007</v>
      </c>
      <c r="D65" s="31">
        <f>+AA121</f>
        <v>2.233333333333333</v>
      </c>
      <c r="E65" s="30"/>
      <c r="F65" s="29">
        <f>+Z121</f>
        <v>327.9166666666667</v>
      </c>
      <c r="AE65" s="45" t="s">
        <v>20</v>
      </c>
      <c r="AJ65" s="45" t="s">
        <v>20</v>
      </c>
      <c r="AK65" s="1"/>
    </row>
    <row r="66" spans="2:39" ht="25.5">
      <c r="B66" s="96"/>
      <c r="C66" s="93">
        <f>+C65+1</f>
        <v>2008</v>
      </c>
      <c r="D66" s="31">
        <f>+AA133</f>
        <v>3.026666666666667</v>
      </c>
      <c r="E66" s="30"/>
      <c r="F66" s="29">
        <f>+Z133</f>
        <v>497.25</v>
      </c>
      <c r="Z66" s="9" t="s">
        <v>2</v>
      </c>
      <c r="AA66" s="6" t="s">
        <v>2</v>
      </c>
      <c r="AD66" s="21" t="s">
        <v>7</v>
      </c>
      <c r="AE66" s="10" t="s">
        <v>3</v>
      </c>
      <c r="AF66" s="13"/>
      <c r="AG66" s="10" t="s">
        <v>23</v>
      </c>
      <c r="AH66" s="67" t="s">
        <v>28</v>
      </c>
      <c r="AI66" s="60"/>
      <c r="AJ66" s="7" t="s">
        <v>3</v>
      </c>
      <c r="AK66" s="12"/>
      <c r="AL66" s="51" t="s">
        <v>23</v>
      </c>
      <c r="AM66" s="56" t="s">
        <v>28</v>
      </c>
    </row>
    <row r="67" spans="2:39" ht="12.75">
      <c r="B67" s="96"/>
      <c r="C67" s="93">
        <f>+C66+1</f>
        <v>2009</v>
      </c>
      <c r="D67" s="31">
        <f>+AA145</f>
        <v>1.735</v>
      </c>
      <c r="E67" s="30"/>
      <c r="F67" s="29">
        <f>+Z145</f>
        <v>445.6666666666667</v>
      </c>
      <c r="Z67" s="10" t="s">
        <v>4</v>
      </c>
      <c r="AA67" s="7" t="s">
        <v>5</v>
      </c>
      <c r="AE67" s="10" t="s">
        <v>4</v>
      </c>
      <c r="AF67" s="13"/>
      <c r="AG67" s="10" t="s">
        <v>24</v>
      </c>
      <c r="AH67" s="67" t="s">
        <v>24</v>
      </c>
      <c r="AI67" s="60"/>
      <c r="AJ67" s="7" t="s">
        <v>5</v>
      </c>
      <c r="AK67" s="16"/>
      <c r="AL67" s="51" t="s">
        <v>24</v>
      </c>
      <c r="AM67" s="56" t="s">
        <v>24</v>
      </c>
    </row>
    <row r="68" spans="3:39" ht="12.75">
      <c r="C68" s="93">
        <f aca="true" t="shared" si="4" ref="C68:C75">+C67+1</f>
        <v>2010</v>
      </c>
      <c r="D68" s="31">
        <f>+AA157</f>
        <v>2.3149666666666664</v>
      </c>
      <c r="F68" s="29">
        <f>+Z157</f>
        <v>456.5</v>
      </c>
      <c r="Z68" s="10" t="s">
        <v>0</v>
      </c>
      <c r="AA68" s="7" t="s">
        <v>1</v>
      </c>
      <c r="AB68" s="2"/>
      <c r="AC68" s="2"/>
      <c r="AD68" s="2"/>
      <c r="AE68" s="10" t="s">
        <v>0</v>
      </c>
      <c r="AF68" s="13"/>
      <c r="AG68" s="10" t="s">
        <v>25</v>
      </c>
      <c r="AH68" s="67" t="s">
        <v>25</v>
      </c>
      <c r="AI68" s="60"/>
      <c r="AJ68" s="7" t="s">
        <v>1</v>
      </c>
      <c r="AK68" s="16"/>
      <c r="AL68" s="51" t="s">
        <v>25</v>
      </c>
      <c r="AM68" s="56" t="s">
        <v>25</v>
      </c>
    </row>
    <row r="69" spans="3:39" ht="12.75">
      <c r="C69" s="93">
        <f t="shared" si="4"/>
        <v>2011</v>
      </c>
      <c r="D69" s="31">
        <f>+AA169</f>
        <v>3.100983333333333</v>
      </c>
      <c r="F69" s="29">
        <f>+Z169</f>
        <v>515.5</v>
      </c>
      <c r="Y69">
        <v>1</v>
      </c>
      <c r="Z69" s="10"/>
      <c r="AA69" s="7"/>
      <c r="AB69" s="4"/>
      <c r="AC69" s="4">
        <v>37500</v>
      </c>
      <c r="AD69" s="23">
        <v>0.2</v>
      </c>
      <c r="AE69" s="10"/>
      <c r="AF69" s="13"/>
      <c r="AG69" s="10" t="s">
        <v>26</v>
      </c>
      <c r="AH69" s="67" t="s">
        <v>26</v>
      </c>
      <c r="AI69" s="60"/>
      <c r="AJ69" s="8"/>
      <c r="AK69" s="16"/>
      <c r="AL69" s="51" t="s">
        <v>26</v>
      </c>
      <c r="AM69" s="56" t="s">
        <v>26</v>
      </c>
    </row>
    <row r="70" spans="3:39" ht="12.75">
      <c r="C70" s="93">
        <f t="shared" si="4"/>
        <v>2012</v>
      </c>
      <c r="D70" s="31">
        <f>+AA181</f>
        <v>3.2101166666666665</v>
      </c>
      <c r="F70" s="29">
        <f>+Z181</f>
        <v>601.3333333333334</v>
      </c>
      <c r="Y70" s="19">
        <f>+Y69+1</f>
        <v>2</v>
      </c>
      <c r="Z70" s="10"/>
      <c r="AA70" s="7"/>
      <c r="AB70" s="4">
        <f>+AC70</f>
        <v>37530</v>
      </c>
      <c r="AC70" s="4">
        <v>37530</v>
      </c>
      <c r="AD70" s="23">
        <v>0.2</v>
      </c>
      <c r="AE70" s="10"/>
      <c r="AF70" s="13"/>
      <c r="AG70" s="10" t="s">
        <v>27</v>
      </c>
      <c r="AH70" s="67" t="s">
        <v>27</v>
      </c>
      <c r="AI70" s="60"/>
      <c r="AJ70" s="8"/>
      <c r="AK70" s="16"/>
      <c r="AL70" s="51" t="s">
        <v>27</v>
      </c>
      <c r="AM70" s="56" t="s">
        <v>27</v>
      </c>
    </row>
    <row r="71" spans="3:40" ht="12.75">
      <c r="C71" s="93">
        <f t="shared" si="4"/>
        <v>2013</v>
      </c>
      <c r="D71" s="31">
        <f>+AA193</f>
        <v>3.055775</v>
      </c>
      <c r="F71" s="29">
        <f>+Z193</f>
        <v>542.6363636363636</v>
      </c>
      <c r="Y71" s="19">
        <f aca="true" t="shared" si="5" ref="Y71:Y134">+Y70+1</f>
        <v>3</v>
      </c>
      <c r="Z71" s="10"/>
      <c r="AA71" s="7"/>
      <c r="AB71" s="4"/>
      <c r="AC71" s="4">
        <v>37561</v>
      </c>
      <c r="AD71" s="22">
        <v>0</v>
      </c>
      <c r="AE71" s="66">
        <f>MAX(AE74:AE170)</f>
        <v>747</v>
      </c>
      <c r="AF71" s="55">
        <f>MAX(AF74:AF170)</f>
        <v>3.4464285714285716</v>
      </c>
      <c r="AG71" s="55">
        <f>MAX(AG74:AG170)</f>
        <v>0.21798780487804878</v>
      </c>
      <c r="AH71" s="66">
        <f>MAX(AH74:AH170)</f>
        <v>143</v>
      </c>
      <c r="AI71" s="61"/>
      <c r="AJ71" s="74">
        <f>MAX(AJ74:AJ171)</f>
        <v>3.92</v>
      </c>
      <c r="AK71" s="55">
        <f>MAX(AK74:AK171)</f>
        <v>3.3555555555555556</v>
      </c>
      <c r="AL71" s="55">
        <f>MAX(AL74:AL171)</f>
        <v>0.27419354838709675</v>
      </c>
      <c r="AM71" s="70">
        <f>MAX(AM82:AM171)</f>
        <v>0.5300000000000002</v>
      </c>
      <c r="AN71" s="76" t="s">
        <v>29</v>
      </c>
    </row>
    <row r="72" spans="3:39" ht="12.75">
      <c r="C72" s="93">
        <f t="shared" si="4"/>
        <v>2014</v>
      </c>
      <c r="D72" s="31">
        <f>+AA205</f>
      </c>
      <c r="F72" s="29">
        <f>+Z205</f>
      </c>
      <c r="Y72" s="19">
        <f t="shared" si="5"/>
        <v>4</v>
      </c>
      <c r="Z72" s="10"/>
      <c r="AA72" s="7"/>
      <c r="AB72" s="4"/>
      <c r="AC72" s="4">
        <v>37591</v>
      </c>
      <c r="AD72" s="22">
        <v>0</v>
      </c>
      <c r="AE72" s="10"/>
      <c r="AF72" s="13"/>
      <c r="AG72" s="10"/>
      <c r="AH72" s="67"/>
      <c r="AI72" s="60"/>
      <c r="AJ72" s="8"/>
      <c r="AK72" s="16"/>
      <c r="AL72" s="51"/>
      <c r="AM72" s="57"/>
    </row>
    <row r="73" spans="3:39" ht="12.75">
      <c r="C73" s="93">
        <f t="shared" si="4"/>
        <v>2015</v>
      </c>
      <c r="D73" s="31">
        <f>+AA217</f>
      </c>
      <c r="F73" s="29">
        <f>+Z217</f>
      </c>
      <c r="Y73" s="19">
        <f t="shared" si="5"/>
        <v>5</v>
      </c>
      <c r="Z73" s="85">
        <f>IF(AE73&gt;0,AVERAGE(AE73:AE84),"")</f>
      </c>
      <c r="AA73" s="86">
        <f>IF(AJ73&gt;0,AVERAGE(AJ73:AJ84),"")</f>
        <v>0.9141666666666667</v>
      </c>
      <c r="AB73" s="3">
        <f>+AC73</f>
        <v>37622</v>
      </c>
      <c r="AC73" s="3">
        <v>37622</v>
      </c>
      <c r="AD73" s="22">
        <v>0</v>
      </c>
      <c r="AE73" s="10"/>
      <c r="AF73" s="13"/>
      <c r="AG73" s="10"/>
      <c r="AH73" s="67"/>
      <c r="AI73" s="60"/>
      <c r="AJ73" s="8">
        <v>0.87</v>
      </c>
      <c r="AK73" s="78">
        <f>(AJ73-AJ$85)/AJ$85</f>
        <v>-0.03333333333333336</v>
      </c>
      <c r="AL73" s="51"/>
      <c r="AM73" s="58">
        <f aca="true" t="shared" si="6" ref="AM73:AM81">+AJ73-AJ72</f>
        <v>0.87</v>
      </c>
    </row>
    <row r="74" spans="3:39" ht="12.75">
      <c r="C74" s="93">
        <f t="shared" si="4"/>
        <v>2016</v>
      </c>
      <c r="D74" s="31"/>
      <c r="E74" s="87"/>
      <c r="F74" s="29"/>
      <c r="G74" s="87"/>
      <c r="H74" s="87"/>
      <c r="I74" s="87"/>
      <c r="J74" s="87"/>
      <c r="Y74" s="19">
        <f t="shared" si="5"/>
        <v>6</v>
      </c>
      <c r="Z74" s="10"/>
      <c r="AA74" s="7"/>
      <c r="AB74" s="3"/>
      <c r="AC74" s="3">
        <v>37653</v>
      </c>
      <c r="AD74" s="22">
        <v>0</v>
      </c>
      <c r="AE74" s="10"/>
      <c r="AF74" s="13"/>
      <c r="AG74" s="10"/>
      <c r="AH74" s="67"/>
      <c r="AI74" s="60"/>
      <c r="AJ74" s="8">
        <v>0.9</v>
      </c>
      <c r="AK74" s="78">
        <f>(AJ74-AJ$85)/AJ$85</f>
        <v>0</v>
      </c>
      <c r="AL74" s="54">
        <f>IF(AJ74&gt;0,(AJ74-AJ73)/AJ74,"")</f>
        <v>0.03333333333333336</v>
      </c>
      <c r="AM74" s="58">
        <f t="shared" si="6"/>
        <v>0.030000000000000027</v>
      </c>
    </row>
    <row r="75" spans="3:39" ht="12.75">
      <c r="C75" s="93">
        <f t="shared" si="4"/>
        <v>2017</v>
      </c>
      <c r="D75" s="31"/>
      <c r="E75" s="87"/>
      <c r="F75" s="29"/>
      <c r="G75" s="87"/>
      <c r="H75" s="87"/>
      <c r="I75" s="87"/>
      <c r="J75" s="87"/>
      <c r="Y75" s="19">
        <f t="shared" si="5"/>
        <v>7</v>
      </c>
      <c r="Z75" s="10"/>
      <c r="AA75" s="7"/>
      <c r="AB75" s="3"/>
      <c r="AC75" s="3">
        <v>37681</v>
      </c>
      <c r="AD75" s="22">
        <v>0</v>
      </c>
      <c r="AE75" s="10"/>
      <c r="AF75" s="13"/>
      <c r="AG75" s="10"/>
      <c r="AH75" s="67"/>
      <c r="AI75" s="60"/>
      <c r="AJ75" s="8">
        <v>1.24</v>
      </c>
      <c r="AK75" s="78">
        <f>(AJ75-AJ$85)/AJ$85</f>
        <v>0.3777777777777777</v>
      </c>
      <c r="AL75" s="73">
        <f aca="true" t="shared" si="7" ref="AL75:AL138">IF(AJ75&gt;0,(AJ75-AJ74)/AJ75,"")</f>
        <v>0.27419354838709675</v>
      </c>
      <c r="AM75" s="58">
        <f t="shared" si="6"/>
        <v>0.33999999999999997</v>
      </c>
    </row>
    <row r="76" spans="4:39" ht="18">
      <c r="D76" s="88"/>
      <c r="E76" s="89"/>
      <c r="F76" s="88"/>
      <c r="G76" s="88"/>
      <c r="H76" s="89"/>
      <c r="I76" s="90"/>
      <c r="J76" s="87"/>
      <c r="Y76" s="19">
        <f t="shared" si="5"/>
        <v>8</v>
      </c>
      <c r="Z76" s="10"/>
      <c r="AA76" s="7"/>
      <c r="AB76" s="3"/>
      <c r="AC76" s="3">
        <v>37712</v>
      </c>
      <c r="AD76" s="22">
        <v>0</v>
      </c>
      <c r="AE76" s="10"/>
      <c r="AF76" s="13"/>
      <c r="AG76" s="10"/>
      <c r="AH76" s="67"/>
      <c r="AI76" s="60"/>
      <c r="AJ76" s="8">
        <v>0.9</v>
      </c>
      <c r="AK76" s="78">
        <f>(AJ76-AJ$85)/AJ$85</f>
        <v>0</v>
      </c>
      <c r="AL76" s="54">
        <f t="shared" si="7"/>
        <v>-0.3777777777777777</v>
      </c>
      <c r="AM76" s="58">
        <f t="shared" si="6"/>
        <v>-0.33999999999999997</v>
      </c>
    </row>
    <row r="77" spans="9:39" ht="12.75">
      <c r="I77" s="92"/>
      <c r="J77" s="87"/>
      <c r="Y77" s="19">
        <f t="shared" si="5"/>
        <v>9</v>
      </c>
      <c r="Z77" s="10"/>
      <c r="AA77" s="7"/>
      <c r="AB77" s="3"/>
      <c r="AC77" s="3">
        <v>37742</v>
      </c>
      <c r="AD77" s="23">
        <v>0.2</v>
      </c>
      <c r="AE77" s="10"/>
      <c r="AF77" s="13"/>
      <c r="AG77" s="10"/>
      <c r="AH77" s="67"/>
      <c r="AI77" s="60"/>
      <c r="AJ77" s="8">
        <v>0.81</v>
      </c>
      <c r="AK77" s="78">
        <f>(AJ77-AJ$85)/AJ$85</f>
        <v>-0.09999999999999996</v>
      </c>
      <c r="AL77" s="54">
        <f t="shared" si="7"/>
        <v>-0.11111111111111106</v>
      </c>
      <c r="AM77" s="58">
        <f t="shared" si="6"/>
        <v>-0.08999999999999997</v>
      </c>
    </row>
    <row r="78" spans="9:39" ht="12.75">
      <c r="I78" s="92"/>
      <c r="J78" s="87"/>
      <c r="Y78" s="19">
        <f t="shared" si="5"/>
        <v>10</v>
      </c>
      <c r="Z78" s="10"/>
      <c r="AA78" s="7"/>
      <c r="AB78" s="3"/>
      <c r="AC78" s="3">
        <v>37773</v>
      </c>
      <c r="AD78" s="23">
        <v>0.2</v>
      </c>
      <c r="AE78" s="10"/>
      <c r="AF78" s="13"/>
      <c r="AG78" s="10"/>
      <c r="AH78" s="67"/>
      <c r="AI78" s="60"/>
      <c r="AJ78" s="83">
        <v>0.77</v>
      </c>
      <c r="AK78" s="78">
        <f>(AJ78-AJ$85)/AJ$85</f>
        <v>-0.14444444444444446</v>
      </c>
      <c r="AL78" s="54">
        <f t="shared" si="7"/>
        <v>-0.05194805194805199</v>
      </c>
      <c r="AM78" s="58">
        <f t="shared" si="6"/>
        <v>-0.040000000000000036</v>
      </c>
    </row>
    <row r="79" spans="9:39" ht="12.75">
      <c r="I79" s="94"/>
      <c r="J79" s="87"/>
      <c r="Y79" s="19">
        <f t="shared" si="5"/>
        <v>11</v>
      </c>
      <c r="Z79" s="10"/>
      <c r="AA79" s="7"/>
      <c r="AB79" s="3">
        <f>+AC79</f>
        <v>37803</v>
      </c>
      <c r="AC79" s="3">
        <v>37803</v>
      </c>
      <c r="AD79" s="23">
        <v>0.2</v>
      </c>
      <c r="AE79" s="10"/>
      <c r="AF79" s="13"/>
      <c r="AG79" s="10"/>
      <c r="AH79" s="67"/>
      <c r="AI79" s="60"/>
      <c r="AJ79" s="8">
        <v>0.97</v>
      </c>
      <c r="AK79" s="78">
        <f>(AJ79-AJ$85)/AJ$85</f>
        <v>0.07777777777777772</v>
      </c>
      <c r="AL79" s="54">
        <f t="shared" si="7"/>
        <v>0.20618556701030924</v>
      </c>
      <c r="AM79" s="58">
        <f t="shared" si="6"/>
        <v>0.19999999999999996</v>
      </c>
    </row>
    <row r="80" spans="9:39" ht="12.75">
      <c r="I80" s="92"/>
      <c r="J80" s="87"/>
      <c r="Y80" s="19">
        <f t="shared" si="5"/>
        <v>12</v>
      </c>
      <c r="Z80" s="10"/>
      <c r="AA80" s="8"/>
      <c r="AB80" s="3"/>
      <c r="AC80" s="3">
        <v>37834</v>
      </c>
      <c r="AD80" s="23">
        <v>0.2</v>
      </c>
      <c r="AE80" s="10"/>
      <c r="AF80" s="14"/>
      <c r="AG80" s="50"/>
      <c r="AH80" s="68"/>
      <c r="AI80" s="62"/>
      <c r="AJ80" s="8">
        <v>0.85</v>
      </c>
      <c r="AK80" s="78">
        <f>(AJ80-AJ$85)/AJ$85</f>
        <v>-0.0555555555555556</v>
      </c>
      <c r="AL80" s="54">
        <f t="shared" si="7"/>
        <v>-0.1411764705882353</v>
      </c>
      <c r="AM80" s="58">
        <f t="shared" si="6"/>
        <v>-0.12</v>
      </c>
    </row>
    <row r="81" spans="9:39" ht="12.75">
      <c r="I81" s="92"/>
      <c r="J81" s="87"/>
      <c r="Y81" s="19">
        <f t="shared" si="5"/>
        <v>13</v>
      </c>
      <c r="Z81" s="10"/>
      <c r="AA81" s="7"/>
      <c r="AB81" s="3"/>
      <c r="AC81" s="3">
        <v>37865</v>
      </c>
      <c r="AD81" s="23">
        <v>0.2</v>
      </c>
      <c r="AE81" s="11">
        <v>183</v>
      </c>
      <c r="AF81" s="15">
        <f>(AE81-AE$85)/AE$85</f>
        <v>0.08928571428571429</v>
      </c>
      <c r="AG81" s="53"/>
      <c r="AH81" s="69"/>
      <c r="AI81" s="63"/>
      <c r="AJ81" s="8">
        <v>1.09</v>
      </c>
      <c r="AK81" s="78">
        <f>(AJ81-AJ$85)/AJ$85</f>
        <v>0.21111111111111117</v>
      </c>
      <c r="AL81" s="54">
        <f t="shared" si="7"/>
        <v>0.22018348623853218</v>
      </c>
      <c r="AM81" s="58">
        <f t="shared" si="6"/>
        <v>0.2400000000000001</v>
      </c>
    </row>
    <row r="82" spans="9:39" ht="12.75">
      <c r="I82" s="92"/>
      <c r="J82" s="87"/>
      <c r="Y82" s="19">
        <f t="shared" si="5"/>
        <v>14</v>
      </c>
      <c r="Z82" s="10"/>
      <c r="AA82" s="8"/>
      <c r="AB82" s="3"/>
      <c r="AC82" s="3">
        <v>37895</v>
      </c>
      <c r="AD82" s="23">
        <v>0.2</v>
      </c>
      <c r="AE82" s="11">
        <v>173</v>
      </c>
      <c r="AF82" s="15">
        <f>(AE82-AE$85)/AE$85</f>
        <v>0.02976190476190476</v>
      </c>
      <c r="AG82" s="52">
        <f>IF(AE82&gt;0,(AE82-AE81)/AE82,"")</f>
        <v>-0.057803468208092484</v>
      </c>
      <c r="AH82" s="69">
        <f>+AE82-AE81</f>
        <v>-10</v>
      </c>
      <c r="AI82" s="64"/>
      <c r="AJ82" s="8">
        <v>0.82</v>
      </c>
      <c r="AK82" s="78">
        <f>(AJ82-AJ$85)/AJ$85</f>
        <v>-0.08888888888888896</v>
      </c>
      <c r="AL82" s="54">
        <f t="shared" si="7"/>
        <v>-0.329268292682927</v>
      </c>
      <c r="AM82" s="58">
        <f>+AJ82-AJ81</f>
        <v>-0.27000000000000013</v>
      </c>
    </row>
    <row r="83" spans="9:39" ht="12.75">
      <c r="I83" s="92"/>
      <c r="J83" s="87"/>
      <c r="Y83" s="19">
        <f t="shared" si="5"/>
        <v>15</v>
      </c>
      <c r="Z83" s="10"/>
      <c r="AA83" s="8"/>
      <c r="AB83" s="3"/>
      <c r="AC83" s="3">
        <v>37926</v>
      </c>
      <c r="AD83" s="22">
        <v>0</v>
      </c>
      <c r="AE83" s="11">
        <v>173</v>
      </c>
      <c r="AF83" s="15">
        <f>(AE83-AE$85)/AE$85</f>
        <v>0.02976190476190476</v>
      </c>
      <c r="AG83" s="52">
        <f aca="true" t="shared" si="8" ref="AG83:AG146">IF(AE83&gt;0,(AE83-AE82)/AE83,"")</f>
        <v>0</v>
      </c>
      <c r="AH83" s="69">
        <f aca="true" t="shared" si="9" ref="AH83:AH146">+AE83-AE82</f>
        <v>0</v>
      </c>
      <c r="AI83" s="64"/>
      <c r="AJ83" s="8">
        <v>0.88</v>
      </c>
      <c r="AK83" s="78">
        <f>(AJ83-AJ$85)/AJ$85</f>
        <v>-0.02222222222222224</v>
      </c>
      <c r="AL83" s="54">
        <f t="shared" si="7"/>
        <v>0.06818181818181825</v>
      </c>
      <c r="AM83" s="58">
        <f aca="true" t="shared" si="10" ref="AM83:AM146">+AJ83-AJ82</f>
        <v>0.06000000000000005</v>
      </c>
    </row>
    <row r="84" spans="9:39" ht="12.75">
      <c r="I84" s="92"/>
      <c r="J84" s="87"/>
      <c r="Y84" s="19">
        <f t="shared" si="5"/>
        <v>16</v>
      </c>
      <c r="Z84" s="10"/>
      <c r="AA84" s="8"/>
      <c r="AB84" s="3"/>
      <c r="AC84" s="3">
        <v>37956</v>
      </c>
      <c r="AD84" s="22">
        <v>0</v>
      </c>
      <c r="AE84" s="11">
        <v>171</v>
      </c>
      <c r="AF84" s="15">
        <f>(AE84-AE$85)/AE$85</f>
        <v>0.017857142857142856</v>
      </c>
      <c r="AG84" s="52">
        <f t="shared" si="8"/>
        <v>-0.011695906432748537</v>
      </c>
      <c r="AH84" s="69">
        <f t="shared" si="9"/>
        <v>-2</v>
      </c>
      <c r="AI84" s="64"/>
      <c r="AJ84" s="8">
        <v>0.87</v>
      </c>
      <c r="AK84" s="78">
        <f>(AJ84-AJ$85)/AJ$85</f>
        <v>-0.03333333333333336</v>
      </c>
      <c r="AL84" s="54">
        <f t="shared" si="7"/>
        <v>-0.011494252873563229</v>
      </c>
      <c r="AM84" s="58">
        <f t="shared" si="10"/>
        <v>-0.010000000000000009</v>
      </c>
    </row>
    <row r="85" spans="9:39" ht="12.75">
      <c r="I85" s="92"/>
      <c r="J85" s="87"/>
      <c r="Y85" s="19">
        <f t="shared" si="5"/>
        <v>17</v>
      </c>
      <c r="Z85" s="85">
        <f>IF(AE85&gt;0,AVERAGE(AE85:AE96),"")</f>
        <v>181.41666666666666</v>
      </c>
      <c r="AA85" s="86">
        <f>IF(AJ85&gt;0,AVERAGE(AJ85:AJ96),"")</f>
        <v>1.2850000000000001</v>
      </c>
      <c r="AB85" s="4">
        <f>+AC85</f>
        <v>37987</v>
      </c>
      <c r="AC85" s="4">
        <v>37987</v>
      </c>
      <c r="AD85" s="22">
        <v>0</v>
      </c>
      <c r="AE85" s="84">
        <v>168</v>
      </c>
      <c r="AF85" s="18">
        <f>(AE85-AE$85)/AE$85</f>
        <v>0</v>
      </c>
      <c r="AG85" s="52">
        <f t="shared" si="8"/>
        <v>-0.017857142857142856</v>
      </c>
      <c r="AH85" s="69">
        <f t="shared" si="9"/>
        <v>-3</v>
      </c>
      <c r="AI85" s="64"/>
      <c r="AJ85" s="8">
        <v>0.9</v>
      </c>
      <c r="AK85" s="79">
        <f>(AJ85-AJ$85)/AJ$85</f>
        <v>0</v>
      </c>
      <c r="AL85" s="54">
        <f t="shared" si="7"/>
        <v>0.03333333333333336</v>
      </c>
      <c r="AM85" s="58">
        <f t="shared" si="10"/>
        <v>0.030000000000000027</v>
      </c>
    </row>
    <row r="86" spans="6:39" ht="12.75">
      <c r="F86" s="30"/>
      <c r="G86" s="30"/>
      <c r="I86" s="92"/>
      <c r="J86" s="87"/>
      <c r="Y86" s="19">
        <f t="shared" si="5"/>
        <v>18</v>
      </c>
      <c r="Z86" s="10"/>
      <c r="AA86" s="8"/>
      <c r="AB86" s="4"/>
      <c r="AC86" s="4">
        <v>38018</v>
      </c>
      <c r="AD86" s="22">
        <v>0</v>
      </c>
      <c r="AE86" s="84">
        <v>168</v>
      </c>
      <c r="AF86" s="15">
        <f>($AE86-$AE$85)/$AE$85</f>
        <v>0</v>
      </c>
      <c r="AG86" s="52">
        <f t="shared" si="8"/>
        <v>0</v>
      </c>
      <c r="AH86" s="69">
        <f t="shared" si="9"/>
        <v>0</v>
      </c>
      <c r="AI86" s="64"/>
      <c r="AJ86" s="8">
        <v>0.97</v>
      </c>
      <c r="AK86" s="78">
        <f>(AJ86-AJ$85)/AJ$85</f>
        <v>0.07777777777777772</v>
      </c>
      <c r="AL86" s="54">
        <f t="shared" si="7"/>
        <v>0.0721649484536082</v>
      </c>
      <c r="AM86" s="58">
        <f t="shared" si="10"/>
        <v>0.06999999999999995</v>
      </c>
    </row>
    <row r="87" spans="6:39" ht="12.75">
      <c r="F87" s="30"/>
      <c r="G87" s="30"/>
      <c r="I87" s="92"/>
      <c r="J87" s="87"/>
      <c r="Y87" s="19">
        <f t="shared" si="5"/>
        <v>19</v>
      </c>
      <c r="Z87" s="10"/>
      <c r="AA87" s="8"/>
      <c r="AB87" s="4"/>
      <c r="AC87" s="4">
        <v>38047</v>
      </c>
      <c r="AD87" s="22">
        <v>0</v>
      </c>
      <c r="AE87" s="84">
        <v>168</v>
      </c>
      <c r="AF87" s="15">
        <f>(AE87-AE$85)/AE$85</f>
        <v>0</v>
      </c>
      <c r="AG87" s="52">
        <f t="shared" si="8"/>
        <v>0</v>
      </c>
      <c r="AH87" s="69">
        <f t="shared" si="9"/>
        <v>0</v>
      </c>
      <c r="AI87" s="64"/>
      <c r="AJ87" s="8">
        <v>1.18</v>
      </c>
      <c r="AK87" s="78">
        <f>(AJ87-AJ$85)/AJ$85</f>
        <v>0.311111111111111</v>
      </c>
      <c r="AL87" s="54">
        <f t="shared" si="7"/>
        <v>0.17796610169491522</v>
      </c>
      <c r="AM87" s="58">
        <f t="shared" si="10"/>
        <v>0.20999999999999996</v>
      </c>
    </row>
    <row r="88" spans="6:39" ht="12.75">
      <c r="F88" s="30"/>
      <c r="G88" s="30"/>
      <c r="I88" s="92"/>
      <c r="J88" s="87"/>
      <c r="Y88" s="19">
        <f t="shared" si="5"/>
        <v>20</v>
      </c>
      <c r="Z88" s="10"/>
      <c r="AA88" s="8"/>
      <c r="AB88" s="4"/>
      <c r="AC88" s="4">
        <v>38078</v>
      </c>
      <c r="AD88" s="22">
        <v>0</v>
      </c>
      <c r="AE88" s="11">
        <v>171</v>
      </c>
      <c r="AF88" s="15">
        <f>(AE88-AE$85)/AE$85</f>
        <v>0.017857142857142856</v>
      </c>
      <c r="AG88" s="52">
        <f t="shared" si="8"/>
        <v>0.017543859649122806</v>
      </c>
      <c r="AH88" s="69">
        <f t="shared" si="9"/>
        <v>3</v>
      </c>
      <c r="AI88" s="64"/>
      <c r="AJ88" s="8">
        <v>1.1</v>
      </c>
      <c r="AK88" s="78">
        <f>(AJ88-AJ$85)/AJ$85</f>
        <v>0.2222222222222223</v>
      </c>
      <c r="AL88" s="54">
        <f t="shared" si="7"/>
        <v>-0.07272727272727258</v>
      </c>
      <c r="AM88" s="58">
        <f t="shared" si="10"/>
        <v>-0.07999999999999985</v>
      </c>
    </row>
    <row r="89" spans="6:39" ht="12.75">
      <c r="F89" s="30"/>
      <c r="G89" s="30"/>
      <c r="I89" s="92"/>
      <c r="J89" s="87"/>
      <c r="Y89" s="19">
        <f t="shared" si="5"/>
        <v>21</v>
      </c>
      <c r="Z89" s="10"/>
      <c r="AA89" s="8"/>
      <c r="AB89" s="4"/>
      <c r="AC89" s="4">
        <v>38108</v>
      </c>
      <c r="AD89" s="23">
        <v>0.2</v>
      </c>
      <c r="AE89" s="11">
        <v>178</v>
      </c>
      <c r="AF89" s="15">
        <f>(AE89-AE$85)/AE$85</f>
        <v>0.05952380952380952</v>
      </c>
      <c r="AG89" s="52">
        <f t="shared" si="8"/>
        <v>0.03932584269662921</v>
      </c>
      <c r="AH89" s="69">
        <f t="shared" si="9"/>
        <v>7</v>
      </c>
      <c r="AI89" s="64"/>
      <c r="AJ89" s="8">
        <v>1.39</v>
      </c>
      <c r="AK89" s="78">
        <f>(AJ89-AJ$85)/AJ$85</f>
        <v>0.5444444444444443</v>
      </c>
      <c r="AL89" s="54">
        <f t="shared" si="7"/>
        <v>0.20863309352517972</v>
      </c>
      <c r="AM89" s="58">
        <f t="shared" si="10"/>
        <v>0.2899999999999998</v>
      </c>
    </row>
    <row r="90" spans="6:39" ht="12.75">
      <c r="F90" s="30"/>
      <c r="G90" s="30"/>
      <c r="I90" s="92"/>
      <c r="J90" s="87"/>
      <c r="Y90" s="19">
        <f t="shared" si="5"/>
        <v>22</v>
      </c>
      <c r="Z90" s="10"/>
      <c r="AA90" s="8"/>
      <c r="AB90" s="4"/>
      <c r="AC90" s="4">
        <v>38139</v>
      </c>
      <c r="AD90" s="23">
        <v>0.2</v>
      </c>
      <c r="AE90" s="11">
        <v>180</v>
      </c>
      <c r="AF90" s="15">
        <f>(AE90-AE$85)/AE$85</f>
        <v>0.07142857142857142</v>
      </c>
      <c r="AG90" s="52">
        <f t="shared" si="8"/>
        <v>0.011111111111111112</v>
      </c>
      <c r="AH90" s="69">
        <f t="shared" si="9"/>
        <v>2</v>
      </c>
      <c r="AI90" s="64"/>
      <c r="AJ90" s="8">
        <v>1.31</v>
      </c>
      <c r="AK90" s="78">
        <f>(AJ90-AJ$85)/AJ$85</f>
        <v>0.4555555555555556</v>
      </c>
      <c r="AL90" s="54">
        <f t="shared" si="7"/>
        <v>-0.061068702290076216</v>
      </c>
      <c r="AM90" s="58">
        <f t="shared" si="10"/>
        <v>-0.07999999999999985</v>
      </c>
    </row>
    <row r="91" spans="6:39" ht="12.75">
      <c r="F91" s="30"/>
      <c r="G91" s="30"/>
      <c r="I91" s="92"/>
      <c r="J91" s="87"/>
      <c r="Y91" s="19">
        <f t="shared" si="5"/>
        <v>23</v>
      </c>
      <c r="Z91" s="10"/>
      <c r="AA91" s="8"/>
      <c r="AB91" s="4">
        <f>+AC91</f>
        <v>38169</v>
      </c>
      <c r="AC91" s="4">
        <v>38169</v>
      </c>
      <c r="AD91" s="23">
        <v>0.2</v>
      </c>
      <c r="AE91" s="11">
        <v>182</v>
      </c>
      <c r="AF91" s="15">
        <f>(AE91-AE$85)/AE$85</f>
        <v>0.08333333333333333</v>
      </c>
      <c r="AG91" s="52">
        <f t="shared" si="8"/>
        <v>0.01098901098901099</v>
      </c>
      <c r="AH91" s="69">
        <f t="shared" si="9"/>
        <v>2</v>
      </c>
      <c r="AI91" s="64"/>
      <c r="AJ91" s="8">
        <v>1.39</v>
      </c>
      <c r="AK91" s="78">
        <f>(AJ91-AJ$85)/AJ$85</f>
        <v>0.5444444444444443</v>
      </c>
      <c r="AL91" s="54">
        <f t="shared" si="7"/>
        <v>0.057553956834532266</v>
      </c>
      <c r="AM91" s="58">
        <f t="shared" si="10"/>
        <v>0.07999999999999985</v>
      </c>
    </row>
    <row r="92" spans="4:39" ht="12.75">
      <c r="D92" s="92"/>
      <c r="E92" s="92"/>
      <c r="F92" s="92"/>
      <c r="G92" s="92"/>
      <c r="H92" s="92"/>
      <c r="I92" s="92"/>
      <c r="J92" s="87"/>
      <c r="Y92" s="19">
        <f t="shared" si="5"/>
        <v>24</v>
      </c>
      <c r="Z92" s="10"/>
      <c r="AA92" s="8"/>
      <c r="AB92" s="4"/>
      <c r="AC92" s="4">
        <v>38200</v>
      </c>
      <c r="AD92" s="23">
        <v>0.2</v>
      </c>
      <c r="AE92" s="11">
        <v>183</v>
      </c>
      <c r="AF92" s="15">
        <f>(AE92-AE$85)/AE$85</f>
        <v>0.08928571428571429</v>
      </c>
      <c r="AG92" s="52">
        <f t="shared" si="8"/>
        <v>0.00546448087431694</v>
      </c>
      <c r="AH92" s="69">
        <f t="shared" si="9"/>
        <v>1</v>
      </c>
      <c r="AI92" s="64"/>
      <c r="AJ92" s="8">
        <v>1.28</v>
      </c>
      <c r="AK92" s="78">
        <f>(AJ92-AJ$85)/AJ$85</f>
        <v>0.4222222222222222</v>
      </c>
      <c r="AL92" s="54">
        <f t="shared" si="7"/>
        <v>-0.0859374999999999</v>
      </c>
      <c r="AM92" s="58">
        <f t="shared" si="10"/>
        <v>-0.10999999999999988</v>
      </c>
    </row>
    <row r="93" spans="4:39" ht="12.75">
      <c r="D93" s="87"/>
      <c r="E93" s="87"/>
      <c r="F93" s="87"/>
      <c r="G93" s="87"/>
      <c r="H93" s="87"/>
      <c r="I93" s="87"/>
      <c r="J93" s="87"/>
      <c r="Y93" s="19">
        <f t="shared" si="5"/>
        <v>25</v>
      </c>
      <c r="Z93" s="10"/>
      <c r="AA93" s="8"/>
      <c r="AB93" s="4"/>
      <c r="AC93" s="4">
        <v>38231</v>
      </c>
      <c r="AD93" s="23">
        <v>0.2</v>
      </c>
      <c r="AE93" s="11">
        <v>189</v>
      </c>
      <c r="AF93" s="15">
        <f>(AE93-AE$85)/AE$85</f>
        <v>0.125</v>
      </c>
      <c r="AG93" s="52">
        <f t="shared" si="8"/>
        <v>0.031746031746031744</v>
      </c>
      <c r="AH93" s="69">
        <f t="shared" si="9"/>
        <v>6</v>
      </c>
      <c r="AI93" s="64"/>
      <c r="AJ93" s="8">
        <v>1.3</v>
      </c>
      <c r="AK93" s="78">
        <f>(AJ93-AJ$85)/AJ$85</f>
        <v>0.4444444444444445</v>
      </c>
      <c r="AL93" s="54">
        <f t="shared" si="7"/>
        <v>0.015384615384615398</v>
      </c>
      <c r="AM93" s="58">
        <f t="shared" si="10"/>
        <v>0.020000000000000018</v>
      </c>
    </row>
    <row r="94" spans="4:39" ht="12.75">
      <c r="D94" s="87"/>
      <c r="E94" s="87"/>
      <c r="F94" s="87"/>
      <c r="G94" s="87"/>
      <c r="H94" s="87"/>
      <c r="I94" s="87"/>
      <c r="J94" s="87"/>
      <c r="Y94" s="19">
        <f t="shared" si="5"/>
        <v>26</v>
      </c>
      <c r="Z94" s="10"/>
      <c r="AA94" s="8"/>
      <c r="AB94" s="4"/>
      <c r="AC94" s="4">
        <v>38261</v>
      </c>
      <c r="AD94" s="23">
        <v>0.2</v>
      </c>
      <c r="AE94" s="11">
        <v>192</v>
      </c>
      <c r="AF94" s="15">
        <f>(AE94-AE$85)/AE$85</f>
        <v>0.14285714285714285</v>
      </c>
      <c r="AG94" s="52">
        <f t="shared" si="8"/>
        <v>0.015625</v>
      </c>
      <c r="AH94" s="69">
        <f t="shared" si="9"/>
        <v>3</v>
      </c>
      <c r="AI94" s="64"/>
      <c r="AJ94" s="8">
        <v>1.67</v>
      </c>
      <c r="AK94" s="78">
        <f>(AJ94-AJ$85)/AJ$85</f>
        <v>0.8555555555555554</v>
      </c>
      <c r="AL94" s="54">
        <f t="shared" si="7"/>
        <v>0.22155688622754485</v>
      </c>
      <c r="AM94" s="58">
        <f t="shared" si="10"/>
        <v>0.3699999999999999</v>
      </c>
    </row>
    <row r="95" spans="4:39" ht="12.75">
      <c r="D95" s="87"/>
      <c r="E95" s="87"/>
      <c r="F95" s="87"/>
      <c r="G95" s="87"/>
      <c r="H95" s="87"/>
      <c r="I95" s="87"/>
      <c r="J95" s="87"/>
      <c r="Y95" s="19">
        <f t="shared" si="5"/>
        <v>27</v>
      </c>
      <c r="Z95" s="10"/>
      <c r="AA95" s="8"/>
      <c r="AB95" s="4"/>
      <c r="AC95" s="4">
        <v>38292</v>
      </c>
      <c r="AD95" s="22">
        <v>0</v>
      </c>
      <c r="AE95" s="11">
        <v>199</v>
      </c>
      <c r="AF95" s="15">
        <f>(AE95-AE$85)/AE$85</f>
        <v>0.18452380952380953</v>
      </c>
      <c r="AG95" s="52">
        <f t="shared" si="8"/>
        <v>0.035175879396984924</v>
      </c>
      <c r="AH95" s="69">
        <f t="shared" si="9"/>
        <v>7</v>
      </c>
      <c r="AI95" s="64"/>
      <c r="AJ95" s="8">
        <v>1.63</v>
      </c>
      <c r="AK95" s="78">
        <f>(AJ95-AJ$85)/AJ$85</f>
        <v>0.8111111111111109</v>
      </c>
      <c r="AL95" s="54">
        <f t="shared" si="7"/>
        <v>-0.024539877300613522</v>
      </c>
      <c r="AM95" s="58">
        <f t="shared" si="10"/>
        <v>-0.040000000000000036</v>
      </c>
    </row>
    <row r="96" spans="4:39" ht="12.75">
      <c r="D96" s="87"/>
      <c r="E96" s="87"/>
      <c r="F96" s="87"/>
      <c r="G96" s="87"/>
      <c r="H96" s="87"/>
      <c r="I96" s="87"/>
      <c r="J96" s="87"/>
      <c r="Y96" s="19">
        <f t="shared" si="5"/>
        <v>28</v>
      </c>
      <c r="Z96" s="10"/>
      <c r="AA96" s="8"/>
      <c r="AB96" s="4"/>
      <c r="AC96" s="4">
        <v>38322</v>
      </c>
      <c r="AD96" s="22">
        <v>0</v>
      </c>
      <c r="AE96" s="11">
        <v>199</v>
      </c>
      <c r="AF96" s="15">
        <f>(AE96-AE$85)/AE$85</f>
        <v>0.18452380952380953</v>
      </c>
      <c r="AG96" s="52">
        <f t="shared" si="8"/>
        <v>0</v>
      </c>
      <c r="AH96" s="69">
        <f t="shared" si="9"/>
        <v>0</v>
      </c>
      <c r="AI96" s="64"/>
      <c r="AJ96" s="8">
        <v>1.3</v>
      </c>
      <c r="AK96" s="78">
        <f>(AJ96-AJ$85)/AJ$85</f>
        <v>0.4444444444444445</v>
      </c>
      <c r="AL96" s="54">
        <f t="shared" si="7"/>
        <v>-0.2538461538461537</v>
      </c>
      <c r="AM96" s="58">
        <f t="shared" si="10"/>
        <v>-0.32999999999999985</v>
      </c>
    </row>
    <row r="97" spans="4:39" ht="12.75">
      <c r="D97" s="87"/>
      <c r="E97" s="87"/>
      <c r="F97" s="87"/>
      <c r="G97" s="87"/>
      <c r="H97" s="87"/>
      <c r="I97" s="87"/>
      <c r="J97" s="87"/>
      <c r="Y97" s="19">
        <f t="shared" si="5"/>
        <v>29</v>
      </c>
      <c r="Z97" s="85">
        <f>IF(AE97&gt;0,AVERAGE(AE97:AE108),"")</f>
        <v>192.25</v>
      </c>
      <c r="AA97" s="86">
        <f>IF(AJ97&gt;0,AVERAGE(AJ97:AJ108),"")</f>
        <v>1.8191666666666668</v>
      </c>
      <c r="AB97" s="3">
        <f>+AC97</f>
        <v>38353</v>
      </c>
      <c r="AC97" s="3">
        <v>38353</v>
      </c>
      <c r="AD97" s="22">
        <v>0</v>
      </c>
      <c r="AE97" s="11">
        <v>199</v>
      </c>
      <c r="AF97" s="15">
        <f>(AE97-AE$85)/AE$85</f>
        <v>0.18452380952380953</v>
      </c>
      <c r="AG97" s="52">
        <f t="shared" si="8"/>
        <v>0</v>
      </c>
      <c r="AH97" s="69">
        <f t="shared" si="9"/>
        <v>0</v>
      </c>
      <c r="AI97" s="64"/>
      <c r="AJ97" s="8">
        <v>1.28</v>
      </c>
      <c r="AK97" s="78">
        <f>(AJ97-AJ$85)/AJ$85</f>
        <v>0.4222222222222222</v>
      </c>
      <c r="AL97" s="54">
        <f t="shared" si="7"/>
        <v>-0.015625000000000014</v>
      </c>
      <c r="AM97" s="58">
        <f t="shared" si="10"/>
        <v>-0.020000000000000018</v>
      </c>
    </row>
    <row r="98" spans="4:39" ht="12.75">
      <c r="D98" s="87"/>
      <c r="E98" s="87"/>
      <c r="F98" s="87"/>
      <c r="G98" s="87"/>
      <c r="H98" s="87"/>
      <c r="I98" s="87"/>
      <c r="J98" s="87"/>
      <c r="Y98" s="19">
        <f t="shared" si="5"/>
        <v>30</v>
      </c>
      <c r="Z98" s="10"/>
      <c r="AA98" s="8"/>
      <c r="AB98" s="3"/>
      <c r="AC98" s="3">
        <v>38384</v>
      </c>
      <c r="AD98" s="22">
        <v>0</v>
      </c>
      <c r="AE98" s="11">
        <v>199</v>
      </c>
      <c r="AF98" s="15">
        <f>(AE98-AE$85)/AE$85</f>
        <v>0.18452380952380953</v>
      </c>
      <c r="AG98" s="52">
        <f t="shared" si="8"/>
        <v>0</v>
      </c>
      <c r="AH98" s="69">
        <f t="shared" si="9"/>
        <v>0</v>
      </c>
      <c r="AI98" s="64"/>
      <c r="AJ98" s="8">
        <v>1.5</v>
      </c>
      <c r="AK98" s="78">
        <f>(AJ98-AJ$85)/AJ$85</f>
        <v>0.6666666666666666</v>
      </c>
      <c r="AL98" s="54">
        <f t="shared" si="7"/>
        <v>0.14666666666666664</v>
      </c>
      <c r="AM98" s="58">
        <f t="shared" si="10"/>
        <v>0.21999999999999997</v>
      </c>
    </row>
    <row r="99" spans="25:39" ht="12.75">
      <c r="Y99" s="19">
        <f t="shared" si="5"/>
        <v>31</v>
      </c>
      <c r="Z99" s="10"/>
      <c r="AA99" s="8"/>
      <c r="AB99" s="3"/>
      <c r="AC99" s="3">
        <v>38412</v>
      </c>
      <c r="AD99" s="22">
        <v>0</v>
      </c>
      <c r="AE99" s="11">
        <v>194</v>
      </c>
      <c r="AF99" s="15">
        <f>(AE99-AE$85)/AE$85</f>
        <v>0.15476190476190477</v>
      </c>
      <c r="AG99" s="52">
        <f t="shared" si="8"/>
        <v>-0.02577319587628866</v>
      </c>
      <c r="AH99" s="69">
        <f t="shared" si="9"/>
        <v>-5</v>
      </c>
      <c r="AI99" s="64"/>
      <c r="AJ99" s="8">
        <v>1.99</v>
      </c>
      <c r="AK99" s="78">
        <f>(AJ99-AJ$85)/AJ$85</f>
        <v>1.211111111111111</v>
      </c>
      <c r="AL99" s="54">
        <f t="shared" si="7"/>
        <v>0.24623115577889446</v>
      </c>
      <c r="AM99" s="58">
        <f t="shared" si="10"/>
        <v>0.49</v>
      </c>
    </row>
    <row r="100" spans="25:39" ht="12.75">
      <c r="Y100" s="19">
        <f t="shared" si="5"/>
        <v>32</v>
      </c>
      <c r="Z100" s="10"/>
      <c r="AA100" s="8"/>
      <c r="AB100" s="3"/>
      <c r="AC100" s="3">
        <v>38443</v>
      </c>
      <c r="AD100" s="22">
        <v>0</v>
      </c>
      <c r="AE100" s="11">
        <v>188</v>
      </c>
      <c r="AF100" s="15">
        <f>(AE100-AE$85)/AE$85</f>
        <v>0.11904761904761904</v>
      </c>
      <c r="AG100" s="52">
        <f t="shared" si="8"/>
        <v>-0.031914893617021274</v>
      </c>
      <c r="AH100" s="69">
        <f t="shared" si="9"/>
        <v>-6</v>
      </c>
      <c r="AI100" s="64"/>
      <c r="AJ100" s="8">
        <v>1.75</v>
      </c>
      <c r="AK100" s="78">
        <f>(AJ100-AJ$85)/AJ$85</f>
        <v>0.9444444444444444</v>
      </c>
      <c r="AL100" s="54">
        <f t="shared" si="7"/>
        <v>-0.13714285714285715</v>
      </c>
      <c r="AM100" s="58">
        <f t="shared" si="10"/>
        <v>-0.24</v>
      </c>
    </row>
    <row r="101" spans="25:39" ht="12.75">
      <c r="Y101" s="19">
        <f t="shared" si="5"/>
        <v>33</v>
      </c>
      <c r="Z101" s="10"/>
      <c r="AA101" s="8"/>
      <c r="AB101" s="3"/>
      <c r="AC101" s="3">
        <v>38473</v>
      </c>
      <c r="AD101" s="23">
        <v>0.2</v>
      </c>
      <c r="AE101" s="11">
        <v>188</v>
      </c>
      <c r="AF101" s="15">
        <f>(AE101-AE$85)/AE$85</f>
        <v>0.11904761904761904</v>
      </c>
      <c r="AG101" s="52">
        <f t="shared" si="8"/>
        <v>0</v>
      </c>
      <c r="AH101" s="69">
        <f t="shared" si="9"/>
        <v>0</v>
      </c>
      <c r="AI101" s="64"/>
      <c r="AJ101" s="8">
        <v>1.76</v>
      </c>
      <c r="AK101" s="78">
        <f>(AJ101-AJ$85)/AJ$85</f>
        <v>0.9555555555555555</v>
      </c>
      <c r="AL101" s="54">
        <f t="shared" si="7"/>
        <v>0.005681818181818187</v>
      </c>
      <c r="AM101" s="58">
        <f t="shared" si="10"/>
        <v>0.010000000000000009</v>
      </c>
    </row>
    <row r="102" spans="25:39" ht="12.75">
      <c r="Y102" s="19">
        <f t="shared" si="5"/>
        <v>34</v>
      </c>
      <c r="Z102" s="10"/>
      <c r="AA102" s="8"/>
      <c r="AB102" s="3"/>
      <c r="AC102" s="3">
        <v>38504</v>
      </c>
      <c r="AD102" s="23">
        <v>0.2</v>
      </c>
      <c r="AE102" s="11">
        <v>188</v>
      </c>
      <c r="AF102" s="15">
        <f>(AE102-AE$85)/AE$85</f>
        <v>0.11904761904761904</v>
      </c>
      <c r="AG102" s="52">
        <f t="shared" si="8"/>
        <v>0</v>
      </c>
      <c r="AH102" s="69">
        <f t="shared" si="9"/>
        <v>0</v>
      </c>
      <c r="AI102" s="64"/>
      <c r="AJ102" s="8">
        <v>1.58</v>
      </c>
      <c r="AK102" s="78">
        <f>(AJ102-AJ$85)/AJ$85</f>
        <v>0.7555555555555555</v>
      </c>
      <c r="AL102" s="54">
        <f t="shared" si="7"/>
        <v>-0.11392405063291135</v>
      </c>
      <c r="AM102" s="58">
        <f t="shared" si="10"/>
        <v>-0.17999999999999994</v>
      </c>
    </row>
    <row r="103" spans="25:39" ht="12.75">
      <c r="Y103" s="19">
        <f t="shared" si="5"/>
        <v>35</v>
      </c>
      <c r="Z103" s="10"/>
      <c r="AA103" s="8"/>
      <c r="AB103" s="3">
        <f>+AC103</f>
        <v>38534</v>
      </c>
      <c r="AC103" s="3">
        <v>38534</v>
      </c>
      <c r="AD103" s="23">
        <v>0.2</v>
      </c>
      <c r="AE103" s="11">
        <v>188</v>
      </c>
      <c r="AF103" s="15">
        <f>(AE103-AE$85)/AE$85</f>
        <v>0.11904761904761904</v>
      </c>
      <c r="AG103" s="52">
        <f t="shared" si="8"/>
        <v>0</v>
      </c>
      <c r="AH103" s="69">
        <f t="shared" si="9"/>
        <v>0</v>
      </c>
      <c r="AI103" s="64"/>
      <c r="AJ103" s="8">
        <v>1.65</v>
      </c>
      <c r="AK103" s="78">
        <f>(AJ103-AJ$85)/AJ$85</f>
        <v>0.8333333333333331</v>
      </c>
      <c r="AL103" s="54">
        <f t="shared" si="7"/>
        <v>0.04242424242424233</v>
      </c>
      <c r="AM103" s="58">
        <f t="shared" si="10"/>
        <v>0.06999999999999984</v>
      </c>
    </row>
    <row r="104" spans="25:39" ht="12.75">
      <c r="Y104" s="19">
        <f t="shared" si="5"/>
        <v>36</v>
      </c>
      <c r="Z104" s="10"/>
      <c r="AA104" s="8"/>
      <c r="AB104" s="3"/>
      <c r="AC104" s="3">
        <v>38565</v>
      </c>
      <c r="AD104" s="23">
        <v>0.2</v>
      </c>
      <c r="AE104" s="11">
        <v>188</v>
      </c>
      <c r="AF104" s="15">
        <f>(AE104-AE$85)/AE$85</f>
        <v>0.11904761904761904</v>
      </c>
      <c r="AG104" s="52">
        <f t="shared" si="8"/>
        <v>0</v>
      </c>
      <c r="AH104" s="69">
        <f t="shared" si="9"/>
        <v>0</v>
      </c>
      <c r="AI104" s="64"/>
      <c r="AJ104" s="8">
        <v>1.9</v>
      </c>
      <c r="AK104" s="78">
        <f>(AJ104-AJ$85)/AJ$85</f>
        <v>1.111111111111111</v>
      </c>
      <c r="AL104" s="54">
        <f t="shared" si="7"/>
        <v>0.13157894736842105</v>
      </c>
      <c r="AM104" s="58">
        <f t="shared" si="10"/>
        <v>0.25</v>
      </c>
    </row>
    <row r="105" spans="25:39" ht="12.75">
      <c r="Y105" s="19">
        <f t="shared" si="5"/>
        <v>37</v>
      </c>
      <c r="Z105" s="10"/>
      <c r="AA105" s="8"/>
      <c r="AB105" s="3"/>
      <c r="AC105" s="3">
        <v>38596</v>
      </c>
      <c r="AD105" s="23">
        <v>0.2</v>
      </c>
      <c r="AE105" s="11">
        <v>190</v>
      </c>
      <c r="AF105" s="15">
        <f>(AE105-AE$85)/AE$85</f>
        <v>0.13095238095238096</v>
      </c>
      <c r="AG105" s="52">
        <f t="shared" si="8"/>
        <v>0.010526315789473684</v>
      </c>
      <c r="AH105" s="69">
        <f t="shared" si="9"/>
        <v>2</v>
      </c>
      <c r="AI105" s="64"/>
      <c r="AJ105" s="8">
        <v>2.43</v>
      </c>
      <c r="AK105" s="78">
        <f>(AJ105-AJ$85)/AJ$85</f>
        <v>1.7000000000000002</v>
      </c>
      <c r="AL105" s="54">
        <f t="shared" si="7"/>
        <v>0.21810699588477375</v>
      </c>
      <c r="AM105" s="72">
        <f t="shared" si="10"/>
        <v>0.5300000000000002</v>
      </c>
    </row>
    <row r="106" spans="25:39" ht="12.75">
      <c r="Y106" s="19">
        <f t="shared" si="5"/>
        <v>38</v>
      </c>
      <c r="Z106" s="10"/>
      <c r="AA106" s="8"/>
      <c r="AB106" s="3"/>
      <c r="AC106" s="3">
        <v>38626</v>
      </c>
      <c r="AD106" s="23">
        <v>0.2</v>
      </c>
      <c r="AE106" s="11">
        <v>191</v>
      </c>
      <c r="AF106" s="15">
        <f>(AE106-AE$85)/AE$85</f>
        <v>0.13690476190476192</v>
      </c>
      <c r="AG106" s="52">
        <f t="shared" si="8"/>
        <v>0.005235602094240838</v>
      </c>
      <c r="AH106" s="69">
        <f t="shared" si="9"/>
        <v>1</v>
      </c>
      <c r="AI106" s="64"/>
      <c r="AJ106" s="8">
        <v>2.44</v>
      </c>
      <c r="AK106" s="78">
        <f>(AJ106-AJ$85)/AJ$85</f>
        <v>1.711111111111111</v>
      </c>
      <c r="AL106" s="54">
        <f t="shared" si="7"/>
        <v>0.0040983606557376175</v>
      </c>
      <c r="AM106" s="58">
        <f t="shared" si="10"/>
        <v>0.009999999999999787</v>
      </c>
    </row>
    <row r="107" spans="25:39" ht="12.75">
      <c r="Y107" s="19">
        <f t="shared" si="5"/>
        <v>39</v>
      </c>
      <c r="Z107" s="10"/>
      <c r="AA107" s="8"/>
      <c r="AB107" s="3"/>
      <c r="AC107" s="3">
        <v>38657</v>
      </c>
      <c r="AD107" s="22">
        <v>0</v>
      </c>
      <c r="AE107" s="11">
        <v>196</v>
      </c>
      <c r="AF107" s="15">
        <f>(AE107-AE$85)/AE$85</f>
        <v>0.16666666666666666</v>
      </c>
      <c r="AG107" s="52">
        <f t="shared" si="8"/>
        <v>0.025510204081632654</v>
      </c>
      <c r="AH107" s="69">
        <f t="shared" si="9"/>
        <v>5</v>
      </c>
      <c r="AI107" s="64"/>
      <c r="AJ107" s="8">
        <v>1.89</v>
      </c>
      <c r="AK107" s="78">
        <f>(AJ107-AJ$85)/AJ$85</f>
        <v>1.0999999999999999</v>
      </c>
      <c r="AL107" s="54">
        <f t="shared" si="7"/>
        <v>-0.29100529100529104</v>
      </c>
      <c r="AM107" s="58">
        <f t="shared" si="10"/>
        <v>-0.55</v>
      </c>
    </row>
    <row r="108" spans="25:39" ht="12.75">
      <c r="Y108" s="19">
        <f t="shared" si="5"/>
        <v>40</v>
      </c>
      <c r="Z108" s="10"/>
      <c r="AA108" s="8"/>
      <c r="AB108" s="3"/>
      <c r="AC108" s="3">
        <v>38687</v>
      </c>
      <c r="AD108" s="22">
        <v>0</v>
      </c>
      <c r="AE108" s="11">
        <v>198</v>
      </c>
      <c r="AF108" s="15">
        <f>(AE108-AE$85)/AE$85</f>
        <v>0.17857142857142858</v>
      </c>
      <c r="AG108" s="52">
        <f t="shared" si="8"/>
        <v>0.010101010101010102</v>
      </c>
      <c r="AH108" s="69">
        <f t="shared" si="9"/>
        <v>2</v>
      </c>
      <c r="AI108" s="64"/>
      <c r="AJ108" s="8">
        <v>1.66</v>
      </c>
      <c r="AK108" s="78">
        <f>(AJ108-AJ$85)/AJ$85</f>
        <v>0.8444444444444443</v>
      </c>
      <c r="AL108" s="54">
        <f t="shared" si="7"/>
        <v>-0.13855421686746988</v>
      </c>
      <c r="AM108" s="58">
        <f t="shared" si="10"/>
        <v>-0.22999999999999998</v>
      </c>
    </row>
    <row r="109" spans="25:39" ht="12.75">
      <c r="Y109" s="19">
        <f t="shared" si="5"/>
        <v>41</v>
      </c>
      <c r="Z109" s="85">
        <f>IF(AE109&gt;0,AVERAGE(AE109:AE120),"")</f>
        <v>298.75</v>
      </c>
      <c r="AA109" s="86">
        <f>IF(AJ109&gt;0,AVERAGE(AJ109:AJ120),"")</f>
        <v>2.1225</v>
      </c>
      <c r="AB109" s="4">
        <f>+AC109</f>
        <v>38718</v>
      </c>
      <c r="AC109" s="4">
        <v>38718</v>
      </c>
      <c r="AD109" s="22">
        <v>0</v>
      </c>
      <c r="AE109" s="11">
        <v>207</v>
      </c>
      <c r="AF109" s="15">
        <f>(AE109-AE$85)/AE$85</f>
        <v>0.23214285714285715</v>
      </c>
      <c r="AG109" s="52">
        <f t="shared" si="8"/>
        <v>0.043478260869565216</v>
      </c>
      <c r="AH109" s="69">
        <f t="shared" si="9"/>
        <v>9</v>
      </c>
      <c r="AI109" s="64"/>
      <c r="AJ109" s="8">
        <v>1.8</v>
      </c>
      <c r="AK109" s="78">
        <f>(AJ109-AJ$85)/AJ$85</f>
        <v>1</v>
      </c>
      <c r="AL109" s="54">
        <f t="shared" si="7"/>
        <v>0.07777777777777785</v>
      </c>
      <c r="AM109" s="58">
        <f t="shared" si="10"/>
        <v>0.14000000000000012</v>
      </c>
    </row>
    <row r="110" spans="25:39" ht="12.75">
      <c r="Y110" s="19">
        <f t="shared" si="5"/>
        <v>42</v>
      </c>
      <c r="Z110" s="10"/>
      <c r="AA110" s="8"/>
      <c r="AB110" s="4"/>
      <c r="AC110" s="4">
        <v>38749</v>
      </c>
      <c r="AD110" s="22">
        <v>0</v>
      </c>
      <c r="AE110" s="11">
        <v>237</v>
      </c>
      <c r="AF110" s="15">
        <f>(AE110-AE$85)/AE$85</f>
        <v>0.4107142857142857</v>
      </c>
      <c r="AG110" s="52">
        <f t="shared" si="8"/>
        <v>0.12658227848101267</v>
      </c>
      <c r="AH110" s="69">
        <f t="shared" si="9"/>
        <v>30</v>
      </c>
      <c r="AI110" s="64"/>
      <c r="AJ110" s="8">
        <v>1.75</v>
      </c>
      <c r="AK110" s="78">
        <f>(AJ110-AJ$85)/AJ$85</f>
        <v>0.9444444444444444</v>
      </c>
      <c r="AL110" s="54">
        <f t="shared" si="7"/>
        <v>-0.0285714285714286</v>
      </c>
      <c r="AM110" s="58">
        <f t="shared" si="10"/>
        <v>-0.050000000000000044</v>
      </c>
    </row>
    <row r="111" spans="25:39" ht="12.75">
      <c r="Y111" s="19">
        <f t="shared" si="5"/>
        <v>43</v>
      </c>
      <c r="Z111" s="10"/>
      <c r="AA111" s="8"/>
      <c r="AB111" s="4"/>
      <c r="AC111" s="4">
        <v>38777</v>
      </c>
      <c r="AD111" s="22">
        <v>0</v>
      </c>
      <c r="AE111" s="11">
        <v>245</v>
      </c>
      <c r="AF111" s="15">
        <f>(AE111-AE$85)/AE$85</f>
        <v>0.4583333333333333</v>
      </c>
      <c r="AG111" s="52">
        <f t="shared" si="8"/>
        <v>0.0326530612244898</v>
      </c>
      <c r="AH111" s="69">
        <f t="shared" si="9"/>
        <v>8</v>
      </c>
      <c r="AI111" s="64"/>
      <c r="AJ111" s="8">
        <v>2.1</v>
      </c>
      <c r="AK111" s="78">
        <f>(AJ111-AJ$85)/AJ$85</f>
        <v>1.3333333333333335</v>
      </c>
      <c r="AL111" s="54">
        <f t="shared" si="7"/>
        <v>0.1666666666666667</v>
      </c>
      <c r="AM111" s="58">
        <f t="shared" si="10"/>
        <v>0.3500000000000001</v>
      </c>
    </row>
    <row r="112" spans="25:39" ht="12.75">
      <c r="Y112" s="19">
        <f t="shared" si="5"/>
        <v>44</v>
      </c>
      <c r="Z112" s="10"/>
      <c r="AA112" s="8"/>
      <c r="AB112" s="4"/>
      <c r="AC112" s="4">
        <v>38808</v>
      </c>
      <c r="AD112" s="22">
        <v>0</v>
      </c>
      <c r="AE112" s="11">
        <v>246</v>
      </c>
      <c r="AF112" s="15">
        <f>(AE112-AE$85)/AE$85</f>
        <v>0.4642857142857143</v>
      </c>
      <c r="AG112" s="52">
        <f t="shared" si="8"/>
        <v>0.0040650406504065045</v>
      </c>
      <c r="AH112" s="69">
        <f t="shared" si="9"/>
        <v>1</v>
      </c>
      <c r="AI112" s="64"/>
      <c r="AJ112" s="8">
        <v>1.93</v>
      </c>
      <c r="AK112" s="78">
        <f>(AJ112-AJ$85)/AJ$85</f>
        <v>1.1444444444444442</v>
      </c>
      <c r="AL112" s="54">
        <f t="shared" si="7"/>
        <v>-0.08808290155440422</v>
      </c>
      <c r="AM112" s="58">
        <f t="shared" si="10"/>
        <v>-0.17000000000000015</v>
      </c>
    </row>
    <row r="113" spans="25:39" ht="12.75">
      <c r="Y113" s="19">
        <f t="shared" si="5"/>
        <v>45</v>
      </c>
      <c r="Z113" s="10"/>
      <c r="AA113" s="8"/>
      <c r="AB113" s="4"/>
      <c r="AC113" s="4">
        <v>38838</v>
      </c>
      <c r="AD113" s="23">
        <v>0.2</v>
      </c>
      <c r="AE113" s="11">
        <v>254</v>
      </c>
      <c r="AF113" s="15">
        <f>(AE113-AE$85)/AE$85</f>
        <v>0.5119047619047619</v>
      </c>
      <c r="AG113" s="52">
        <f t="shared" si="8"/>
        <v>0.031496062992125984</v>
      </c>
      <c r="AH113" s="69">
        <f t="shared" si="9"/>
        <v>8</v>
      </c>
      <c r="AI113" s="64"/>
      <c r="AJ113" s="8">
        <v>2.38</v>
      </c>
      <c r="AK113" s="78">
        <f>(AJ113-AJ$85)/AJ$85</f>
        <v>1.6444444444444444</v>
      </c>
      <c r="AL113" s="54">
        <f t="shared" si="7"/>
        <v>0.18907563025210083</v>
      </c>
      <c r="AM113" s="58">
        <f t="shared" si="10"/>
        <v>0.44999999999999996</v>
      </c>
    </row>
    <row r="114" spans="25:39" ht="12.75">
      <c r="Y114" s="19">
        <f t="shared" si="5"/>
        <v>46</v>
      </c>
      <c r="Z114" s="10"/>
      <c r="AA114" s="8"/>
      <c r="AB114" s="4"/>
      <c r="AC114" s="4">
        <v>38869</v>
      </c>
      <c r="AD114" s="23">
        <v>0.2</v>
      </c>
      <c r="AE114" s="11">
        <v>288</v>
      </c>
      <c r="AF114" s="15">
        <f>(AE114-AE$85)/AE$85</f>
        <v>0.7142857142857143</v>
      </c>
      <c r="AG114" s="52">
        <f t="shared" si="8"/>
        <v>0.11805555555555555</v>
      </c>
      <c r="AH114" s="69">
        <f t="shared" si="9"/>
        <v>34</v>
      </c>
      <c r="AI114" s="64"/>
      <c r="AJ114" s="8">
        <v>2.39</v>
      </c>
      <c r="AK114" s="78">
        <f>(AJ114-AJ$85)/AJ$85</f>
        <v>1.6555555555555557</v>
      </c>
      <c r="AL114" s="54">
        <f t="shared" si="7"/>
        <v>0.004184100418410139</v>
      </c>
      <c r="AM114" s="58">
        <f t="shared" si="10"/>
        <v>0.010000000000000231</v>
      </c>
    </row>
    <row r="115" spans="25:39" ht="12.75">
      <c r="Y115" s="19">
        <f t="shared" si="5"/>
        <v>47</v>
      </c>
      <c r="Z115" s="10"/>
      <c r="AA115" s="8"/>
      <c r="AB115" s="4">
        <f>+AC115</f>
        <v>38899</v>
      </c>
      <c r="AC115" s="4">
        <v>38899</v>
      </c>
      <c r="AD115" s="23">
        <v>0.2</v>
      </c>
      <c r="AE115" s="11">
        <v>333</v>
      </c>
      <c r="AF115" s="15">
        <f>(AE115-AE$85)/AE$85</f>
        <v>0.9821428571428571</v>
      </c>
      <c r="AG115" s="52">
        <f t="shared" si="8"/>
        <v>0.13513513513513514</v>
      </c>
      <c r="AH115" s="69">
        <f t="shared" si="9"/>
        <v>45</v>
      </c>
      <c r="AI115" s="64"/>
      <c r="AJ115" s="8">
        <v>2.17</v>
      </c>
      <c r="AK115" s="78">
        <f>(AJ115-AJ$85)/AJ$85</f>
        <v>1.4111111111111112</v>
      </c>
      <c r="AL115" s="54">
        <f t="shared" si="7"/>
        <v>-0.10138248847926276</v>
      </c>
      <c r="AM115" s="58">
        <f t="shared" si="10"/>
        <v>-0.2200000000000002</v>
      </c>
    </row>
    <row r="116" spans="25:39" ht="12.75">
      <c r="Y116" s="19">
        <f t="shared" si="5"/>
        <v>48</v>
      </c>
      <c r="Z116" s="10"/>
      <c r="AA116" s="8"/>
      <c r="AB116" s="4"/>
      <c r="AC116" s="4">
        <v>38930</v>
      </c>
      <c r="AD116" s="23">
        <v>0.2</v>
      </c>
      <c r="AE116" s="11">
        <v>363</v>
      </c>
      <c r="AF116" s="15">
        <f>(AE116-AE$85)/AE$85</f>
        <v>1.1607142857142858</v>
      </c>
      <c r="AG116" s="52">
        <f t="shared" si="8"/>
        <v>0.08264462809917356</v>
      </c>
      <c r="AH116" s="69">
        <f t="shared" si="9"/>
        <v>30</v>
      </c>
      <c r="AI116" s="64"/>
      <c r="AJ116" s="8">
        <v>2.55</v>
      </c>
      <c r="AK116" s="78">
        <f>(AJ116-AJ$85)/AJ$85</f>
        <v>1.8333333333333333</v>
      </c>
      <c r="AL116" s="54">
        <f t="shared" si="7"/>
        <v>0.14901960784313723</v>
      </c>
      <c r="AM116" s="58">
        <f t="shared" si="10"/>
        <v>0.3799999999999999</v>
      </c>
    </row>
    <row r="117" spans="25:39" ht="12.75">
      <c r="Y117" s="19">
        <f t="shared" si="5"/>
        <v>49</v>
      </c>
      <c r="Z117" s="10"/>
      <c r="AA117" s="8"/>
      <c r="AB117" s="4"/>
      <c r="AC117" s="4">
        <v>38961</v>
      </c>
      <c r="AD117" s="23">
        <v>0.2</v>
      </c>
      <c r="AE117" s="11">
        <v>368</v>
      </c>
      <c r="AF117" s="15">
        <f>(AE117-AE$85)/AE$85</f>
        <v>1.1904761904761905</v>
      </c>
      <c r="AG117" s="52">
        <f t="shared" si="8"/>
        <v>0.01358695652173913</v>
      </c>
      <c r="AH117" s="69">
        <f t="shared" si="9"/>
        <v>5</v>
      </c>
      <c r="AI117" s="64"/>
      <c r="AJ117" s="8">
        <v>2.39</v>
      </c>
      <c r="AK117" s="78">
        <f>(AJ117-AJ$85)/AJ$85</f>
        <v>1.6555555555555557</v>
      </c>
      <c r="AL117" s="54">
        <f t="shared" si="7"/>
        <v>-0.06694560669456054</v>
      </c>
      <c r="AM117" s="58">
        <f t="shared" si="10"/>
        <v>-0.1599999999999997</v>
      </c>
    </row>
    <row r="118" spans="25:39" ht="12.75">
      <c r="Y118" s="19">
        <f t="shared" si="5"/>
        <v>50</v>
      </c>
      <c r="Z118" s="10"/>
      <c r="AA118" s="8"/>
      <c r="AB118" s="4"/>
      <c r="AC118" s="4">
        <v>38991</v>
      </c>
      <c r="AD118" s="23">
        <v>0.2</v>
      </c>
      <c r="AE118" s="11">
        <v>361</v>
      </c>
      <c r="AF118" s="15">
        <f>(AE118-AE$85)/AE$85</f>
        <v>1.1488095238095237</v>
      </c>
      <c r="AG118" s="52">
        <f t="shared" si="8"/>
        <v>-0.019390581717451522</v>
      </c>
      <c r="AH118" s="69">
        <f t="shared" si="9"/>
        <v>-7</v>
      </c>
      <c r="AI118" s="64"/>
      <c r="AJ118" s="8">
        <v>1.79</v>
      </c>
      <c r="AK118" s="78">
        <f>(AJ118-AJ$85)/AJ$85</f>
        <v>0.9888888888888889</v>
      </c>
      <c r="AL118" s="54">
        <f t="shared" si="7"/>
        <v>-0.335195530726257</v>
      </c>
      <c r="AM118" s="58">
        <f t="shared" si="10"/>
        <v>-0.6000000000000001</v>
      </c>
    </row>
    <row r="119" spans="25:39" ht="12.75">
      <c r="Y119" s="19">
        <f t="shared" si="5"/>
        <v>51</v>
      </c>
      <c r="Z119" s="10"/>
      <c r="AA119" s="8"/>
      <c r="AB119" s="4"/>
      <c r="AC119" s="4">
        <v>39022</v>
      </c>
      <c r="AD119" s="22">
        <v>0</v>
      </c>
      <c r="AE119" s="11">
        <v>343</v>
      </c>
      <c r="AF119" s="15">
        <f>(AE119-AE$85)/AE$85</f>
        <v>1.0416666666666667</v>
      </c>
      <c r="AG119" s="52">
        <f t="shared" si="8"/>
        <v>-0.052478134110787174</v>
      </c>
      <c r="AH119" s="69">
        <f t="shared" si="9"/>
        <v>-18</v>
      </c>
      <c r="AI119" s="64"/>
      <c r="AJ119" s="8">
        <v>1.94</v>
      </c>
      <c r="AK119" s="78">
        <f>(AJ119-AJ$85)/AJ$85</f>
        <v>1.1555555555555557</v>
      </c>
      <c r="AL119" s="54">
        <f t="shared" si="7"/>
        <v>0.07731958762886594</v>
      </c>
      <c r="AM119" s="58">
        <f t="shared" si="10"/>
        <v>0.1499999999999999</v>
      </c>
    </row>
    <row r="120" spans="25:39" ht="12.75">
      <c r="Y120" s="19">
        <f t="shared" si="5"/>
        <v>52</v>
      </c>
      <c r="Z120" s="10"/>
      <c r="AA120" s="8"/>
      <c r="AB120" s="4"/>
      <c r="AC120" s="4">
        <v>39052</v>
      </c>
      <c r="AD120" s="22">
        <v>0</v>
      </c>
      <c r="AE120" s="11">
        <v>340</v>
      </c>
      <c r="AF120" s="15">
        <f>(AE120-AE$85)/AE$85</f>
        <v>1.0238095238095237</v>
      </c>
      <c r="AG120" s="52">
        <f t="shared" si="8"/>
        <v>-0.008823529411764706</v>
      </c>
      <c r="AH120" s="69">
        <f t="shared" si="9"/>
        <v>-3</v>
      </c>
      <c r="AI120" s="64"/>
      <c r="AJ120" s="8">
        <v>2.28</v>
      </c>
      <c r="AK120" s="78">
        <f>(AJ120-AJ$85)/AJ$85</f>
        <v>1.5333333333333332</v>
      </c>
      <c r="AL120" s="54">
        <f t="shared" si="7"/>
        <v>0.14912280701754382</v>
      </c>
      <c r="AM120" s="58">
        <f t="shared" si="10"/>
        <v>0.33999999999999986</v>
      </c>
    </row>
    <row r="121" spans="25:39" ht="12.75">
      <c r="Y121" s="19">
        <f t="shared" si="5"/>
        <v>53</v>
      </c>
      <c r="Z121" s="85">
        <f>IF(AE121&gt;0,AVERAGE(AE121:AE132),"")</f>
        <v>327.9166666666667</v>
      </c>
      <c r="AA121" s="86">
        <f>IF(AJ121&gt;0,AVERAGE(AJ121:AJ132),"")</f>
        <v>2.233333333333333</v>
      </c>
      <c r="AB121" s="3">
        <f>+AC121</f>
        <v>39083</v>
      </c>
      <c r="AC121" s="3">
        <v>39083</v>
      </c>
      <c r="AD121" s="22">
        <v>0</v>
      </c>
      <c r="AE121" s="11">
        <v>339</v>
      </c>
      <c r="AF121" s="15">
        <f>(AE121-AE$85)/AE$85</f>
        <v>1.0178571428571428</v>
      </c>
      <c r="AG121" s="52">
        <f t="shared" si="8"/>
        <v>-0.0029498525073746312</v>
      </c>
      <c r="AH121" s="69">
        <f t="shared" si="9"/>
        <v>-1</v>
      </c>
      <c r="AI121" s="64"/>
      <c r="AJ121" s="8">
        <v>2</v>
      </c>
      <c r="AK121" s="78">
        <f>(AJ121-AJ$85)/AJ$85</f>
        <v>1.2222222222222223</v>
      </c>
      <c r="AL121" s="54">
        <f t="shared" si="7"/>
        <v>-0.1399999999999999</v>
      </c>
      <c r="AM121" s="58">
        <f t="shared" si="10"/>
        <v>-0.2799999999999998</v>
      </c>
    </row>
    <row r="122" spans="25:39" ht="12.75">
      <c r="Y122" s="19">
        <f t="shared" si="5"/>
        <v>54</v>
      </c>
      <c r="Z122" s="10"/>
      <c r="AA122" s="8"/>
      <c r="AB122" s="3"/>
      <c r="AC122" s="3">
        <v>39114</v>
      </c>
      <c r="AD122" s="22">
        <v>0</v>
      </c>
      <c r="AE122" s="11">
        <v>331</v>
      </c>
      <c r="AF122" s="15">
        <f>(AE122-AE$85)/AE$85</f>
        <v>0.9702380952380952</v>
      </c>
      <c r="AG122" s="52">
        <f t="shared" si="8"/>
        <v>-0.02416918429003021</v>
      </c>
      <c r="AH122" s="69">
        <f t="shared" si="9"/>
        <v>-8</v>
      </c>
      <c r="AI122" s="64"/>
      <c r="AJ122" s="8">
        <v>1.9</v>
      </c>
      <c r="AK122" s="78">
        <f>(AJ122-AJ$85)/AJ$85</f>
        <v>1.111111111111111</v>
      </c>
      <c r="AL122" s="54">
        <f t="shared" si="7"/>
        <v>-0.052631578947368474</v>
      </c>
      <c r="AM122" s="58">
        <f t="shared" si="10"/>
        <v>-0.10000000000000009</v>
      </c>
    </row>
    <row r="123" spans="25:39" ht="12.75">
      <c r="Y123" s="19">
        <f t="shared" si="5"/>
        <v>55</v>
      </c>
      <c r="Z123" s="10"/>
      <c r="AA123" s="8"/>
      <c r="AB123" s="3"/>
      <c r="AC123" s="3">
        <v>39142</v>
      </c>
      <c r="AD123" s="22">
        <v>0</v>
      </c>
      <c r="AE123" s="11">
        <v>330</v>
      </c>
      <c r="AF123" s="15">
        <f>(AE123-AE$85)/AE$85</f>
        <v>0.9642857142857143</v>
      </c>
      <c r="AG123" s="52">
        <f t="shared" si="8"/>
        <v>-0.0030303030303030303</v>
      </c>
      <c r="AH123" s="69">
        <f t="shared" si="9"/>
        <v>-1</v>
      </c>
      <c r="AI123" s="64"/>
      <c r="AJ123" s="8">
        <v>2.02</v>
      </c>
      <c r="AK123" s="78">
        <f>(AJ123-AJ$85)/AJ$85</f>
        <v>1.2444444444444445</v>
      </c>
      <c r="AL123" s="54">
        <f t="shared" si="7"/>
        <v>0.05940594059405946</v>
      </c>
      <c r="AM123" s="58">
        <f t="shared" si="10"/>
        <v>0.1200000000000001</v>
      </c>
    </row>
    <row r="124" spans="25:39" ht="12.75">
      <c r="Y124" s="19">
        <f t="shared" si="5"/>
        <v>56</v>
      </c>
      <c r="Z124" s="10"/>
      <c r="AA124" s="8"/>
      <c r="AB124" s="3"/>
      <c r="AC124" s="3">
        <v>39173</v>
      </c>
      <c r="AD124" s="22">
        <v>0</v>
      </c>
      <c r="AE124" s="11">
        <v>323</v>
      </c>
      <c r="AF124" s="15">
        <f>(AE124-AE$85)/AE$85</f>
        <v>0.9226190476190477</v>
      </c>
      <c r="AG124" s="52">
        <f t="shared" si="8"/>
        <v>-0.021671826625386997</v>
      </c>
      <c r="AH124" s="69">
        <f t="shared" si="9"/>
        <v>-7</v>
      </c>
      <c r="AI124" s="64"/>
      <c r="AJ124" s="8">
        <v>2.09</v>
      </c>
      <c r="AK124" s="78">
        <f>(AJ124-AJ$85)/AJ$85</f>
        <v>1.3222222222222222</v>
      </c>
      <c r="AL124" s="54">
        <f t="shared" si="7"/>
        <v>0.0334928229665071</v>
      </c>
      <c r="AM124" s="58">
        <f t="shared" si="10"/>
        <v>0.06999999999999984</v>
      </c>
    </row>
    <row r="125" spans="25:39" ht="12.75">
      <c r="Y125" s="19">
        <f t="shared" si="5"/>
        <v>57</v>
      </c>
      <c r="Z125" s="10"/>
      <c r="AA125" s="8"/>
      <c r="AB125" s="3"/>
      <c r="AC125" s="3">
        <v>39203</v>
      </c>
      <c r="AD125" s="23">
        <v>0.2</v>
      </c>
      <c r="AE125" s="11">
        <v>324</v>
      </c>
      <c r="AF125" s="15">
        <f>(AE125-AE$85)/AE$85</f>
        <v>0.9285714285714286</v>
      </c>
      <c r="AG125" s="52">
        <f t="shared" si="8"/>
        <v>0.0030864197530864196</v>
      </c>
      <c r="AH125" s="69">
        <f t="shared" si="9"/>
        <v>1</v>
      </c>
      <c r="AI125" s="64"/>
      <c r="AJ125" s="8">
        <v>2.11</v>
      </c>
      <c r="AK125" s="78">
        <f>(AJ125-AJ$85)/AJ$85</f>
        <v>1.3444444444444443</v>
      </c>
      <c r="AL125" s="54">
        <f t="shared" si="7"/>
        <v>0.009478672985782</v>
      </c>
      <c r="AM125" s="58">
        <f t="shared" si="10"/>
        <v>0.020000000000000018</v>
      </c>
    </row>
    <row r="126" spans="25:39" ht="12.75">
      <c r="Y126" s="19">
        <f t="shared" si="5"/>
        <v>58</v>
      </c>
      <c r="Z126" s="10"/>
      <c r="AA126" s="8"/>
      <c r="AB126" s="3"/>
      <c r="AC126" s="3">
        <v>39234</v>
      </c>
      <c r="AD126" s="23">
        <v>0.2</v>
      </c>
      <c r="AE126" s="11">
        <v>331</v>
      </c>
      <c r="AF126" s="15">
        <f>(AE126-AE$85)/AE$85</f>
        <v>0.9702380952380952</v>
      </c>
      <c r="AG126" s="52">
        <f t="shared" si="8"/>
        <v>0.021148036253776436</v>
      </c>
      <c r="AH126" s="69">
        <f t="shared" si="9"/>
        <v>7</v>
      </c>
      <c r="AI126" s="64"/>
      <c r="AJ126" s="8">
        <v>2.12</v>
      </c>
      <c r="AK126" s="78">
        <f>(AJ126-AJ$85)/AJ$85</f>
        <v>1.3555555555555558</v>
      </c>
      <c r="AL126" s="54">
        <f t="shared" si="7"/>
        <v>0.004716981132075581</v>
      </c>
      <c r="AM126" s="58">
        <f t="shared" si="10"/>
        <v>0.010000000000000231</v>
      </c>
    </row>
    <row r="127" spans="25:39" ht="12.75">
      <c r="Y127" s="19">
        <f t="shared" si="5"/>
        <v>59</v>
      </c>
      <c r="Z127" s="10"/>
      <c r="AA127" s="8"/>
      <c r="AB127" s="3">
        <f>+AC127</f>
        <v>39264</v>
      </c>
      <c r="AC127" s="3">
        <v>39264</v>
      </c>
      <c r="AD127" s="23">
        <v>0.2</v>
      </c>
      <c r="AE127" s="11">
        <v>333</v>
      </c>
      <c r="AF127" s="15">
        <f>(AE127-AE$85)/AE$85</f>
        <v>0.9821428571428571</v>
      </c>
      <c r="AG127" s="52">
        <f t="shared" si="8"/>
        <v>0.006006006006006006</v>
      </c>
      <c r="AH127" s="69">
        <f t="shared" si="9"/>
        <v>2</v>
      </c>
      <c r="AI127" s="64"/>
      <c r="AJ127" s="8">
        <v>2.08</v>
      </c>
      <c r="AK127" s="78">
        <f>(AJ127-AJ$85)/AJ$85</f>
        <v>1.3111111111111113</v>
      </c>
      <c r="AL127" s="54">
        <f t="shared" si="7"/>
        <v>-0.019230769230769246</v>
      </c>
      <c r="AM127" s="58">
        <f t="shared" si="10"/>
        <v>-0.040000000000000036</v>
      </c>
    </row>
    <row r="128" spans="25:39" ht="12.75">
      <c r="Y128" s="19">
        <f t="shared" si="5"/>
        <v>60</v>
      </c>
      <c r="Z128" s="10"/>
      <c r="AA128" s="8"/>
      <c r="AB128" s="3"/>
      <c r="AC128" s="3">
        <v>39295</v>
      </c>
      <c r="AD128" s="23">
        <v>0.2</v>
      </c>
      <c r="AE128" s="11">
        <v>335</v>
      </c>
      <c r="AF128" s="15">
        <f>(AE128-AE$85)/AE$85</f>
        <v>0.9940476190476191</v>
      </c>
      <c r="AG128" s="52">
        <f t="shared" si="8"/>
        <v>0.005970149253731343</v>
      </c>
      <c r="AH128" s="69">
        <f t="shared" si="9"/>
        <v>2</v>
      </c>
      <c r="AI128" s="64"/>
      <c r="AJ128" s="8">
        <v>2.37</v>
      </c>
      <c r="AK128" s="78">
        <f>(AJ128-AJ$85)/AJ$85</f>
        <v>1.6333333333333335</v>
      </c>
      <c r="AL128" s="54">
        <f t="shared" si="7"/>
        <v>0.12236286919831224</v>
      </c>
      <c r="AM128" s="58">
        <f t="shared" si="10"/>
        <v>0.29000000000000004</v>
      </c>
    </row>
    <row r="129" spans="25:39" ht="12.75">
      <c r="Y129" s="19">
        <f t="shared" si="5"/>
        <v>61</v>
      </c>
      <c r="Z129" s="10"/>
      <c r="AA129" s="8"/>
      <c r="AB129" s="3"/>
      <c r="AC129" s="3">
        <v>39326</v>
      </c>
      <c r="AD129" s="23">
        <v>0.2</v>
      </c>
      <c r="AE129" s="11">
        <v>335</v>
      </c>
      <c r="AF129" s="15">
        <f>(AE129-AE$85)/AE$85</f>
        <v>0.9940476190476191</v>
      </c>
      <c r="AG129" s="52">
        <f t="shared" si="8"/>
        <v>0</v>
      </c>
      <c r="AH129" s="69">
        <f t="shared" si="9"/>
        <v>0</v>
      </c>
      <c r="AI129" s="64"/>
      <c r="AJ129" s="8">
        <v>2.24</v>
      </c>
      <c r="AK129" s="78">
        <f>(AJ129-AJ$85)/AJ$85</f>
        <v>1.4888888888888892</v>
      </c>
      <c r="AL129" s="54">
        <f t="shared" si="7"/>
        <v>-0.05803571428571423</v>
      </c>
      <c r="AM129" s="58">
        <f t="shared" si="10"/>
        <v>-0.1299999999999999</v>
      </c>
    </row>
    <row r="130" spans="25:39" ht="12.75">
      <c r="Y130" s="19">
        <f t="shared" si="5"/>
        <v>62</v>
      </c>
      <c r="Z130" s="10"/>
      <c r="AA130" s="8"/>
      <c r="AB130" s="3"/>
      <c r="AC130" s="3">
        <v>39356</v>
      </c>
      <c r="AD130" s="23">
        <v>0.2</v>
      </c>
      <c r="AE130" s="11">
        <v>327</v>
      </c>
      <c r="AF130" s="15">
        <f>(AE130-AE$85)/AE$85</f>
        <v>0.9464285714285714</v>
      </c>
      <c r="AG130" s="52">
        <f t="shared" si="8"/>
        <v>-0.024464831804281346</v>
      </c>
      <c r="AH130" s="69">
        <f t="shared" si="9"/>
        <v>-8</v>
      </c>
      <c r="AI130" s="64"/>
      <c r="AJ130" s="8">
        <v>2.44</v>
      </c>
      <c r="AK130" s="78">
        <f>(AJ130-AJ$85)/AJ$85</f>
        <v>1.711111111111111</v>
      </c>
      <c r="AL130" s="54">
        <f t="shared" si="7"/>
        <v>0.081967213114754</v>
      </c>
      <c r="AM130" s="58">
        <f t="shared" si="10"/>
        <v>0.19999999999999973</v>
      </c>
    </row>
    <row r="131" spans="25:39" ht="12.75">
      <c r="Y131" s="19">
        <f t="shared" si="5"/>
        <v>63</v>
      </c>
      <c r="Z131" s="10"/>
      <c r="AA131" s="8"/>
      <c r="AB131" s="3"/>
      <c r="AC131" s="3">
        <v>39387</v>
      </c>
      <c r="AD131" s="22">
        <v>0</v>
      </c>
      <c r="AE131" s="11">
        <v>314</v>
      </c>
      <c r="AF131" s="15">
        <f>(AE131-AE$85)/AE$85</f>
        <v>0.8690476190476191</v>
      </c>
      <c r="AG131" s="52">
        <f t="shared" si="8"/>
        <v>-0.041401273885350316</v>
      </c>
      <c r="AH131" s="69">
        <f t="shared" si="9"/>
        <v>-13</v>
      </c>
      <c r="AI131" s="64"/>
      <c r="AJ131" s="8">
        <v>2.92</v>
      </c>
      <c r="AK131" s="78">
        <f>(AJ131-AJ$85)/AJ$85</f>
        <v>2.2444444444444445</v>
      </c>
      <c r="AL131" s="54">
        <f t="shared" si="7"/>
        <v>0.1643835616438356</v>
      </c>
      <c r="AM131" s="58">
        <f t="shared" si="10"/>
        <v>0.48</v>
      </c>
    </row>
    <row r="132" spans="25:39" ht="12.75">
      <c r="Y132" s="19">
        <f t="shared" si="5"/>
        <v>64</v>
      </c>
      <c r="Z132" s="10"/>
      <c r="AA132" s="8"/>
      <c r="AB132" s="3"/>
      <c r="AC132" s="3">
        <v>39417</v>
      </c>
      <c r="AD132" s="22">
        <v>0</v>
      </c>
      <c r="AE132" s="11">
        <v>313</v>
      </c>
      <c r="AF132" s="15">
        <f>(AE132-AE$85)/AE$85</f>
        <v>0.8630952380952381</v>
      </c>
      <c r="AG132" s="52">
        <f t="shared" si="8"/>
        <v>-0.003194888178913738</v>
      </c>
      <c r="AH132" s="69">
        <f t="shared" si="9"/>
        <v>-1</v>
      </c>
      <c r="AI132" s="64"/>
      <c r="AJ132" s="8">
        <v>2.51</v>
      </c>
      <c r="AK132" s="78">
        <f>(AJ132-AJ$85)/AJ$85</f>
        <v>1.7888888888888888</v>
      </c>
      <c r="AL132" s="54">
        <f t="shared" si="7"/>
        <v>-0.1633466135458168</v>
      </c>
      <c r="AM132" s="58">
        <f t="shared" si="10"/>
        <v>-0.41000000000000014</v>
      </c>
    </row>
    <row r="133" spans="25:39" ht="12.75">
      <c r="Y133" s="19">
        <f t="shared" si="5"/>
        <v>65</v>
      </c>
      <c r="Z133" s="85">
        <f>IF(AE133&gt;0,AVERAGE(AE133:AE144),"")</f>
        <v>497.25</v>
      </c>
      <c r="AA133" s="86">
        <f>IF(AJ133&gt;0,AVERAGE(AJ133:AJ144),"")</f>
        <v>3.026666666666667</v>
      </c>
      <c r="AB133" s="4">
        <f>+AC133</f>
        <v>39448</v>
      </c>
      <c r="AC133" s="4">
        <v>39448</v>
      </c>
      <c r="AD133" s="22">
        <v>0</v>
      </c>
      <c r="AE133" s="11">
        <v>315</v>
      </c>
      <c r="AF133" s="15">
        <f>(AE133-AE$85)/AE$85</f>
        <v>0.875</v>
      </c>
      <c r="AG133" s="52">
        <f t="shared" si="8"/>
        <v>0.006349206349206349</v>
      </c>
      <c r="AH133" s="69">
        <f t="shared" si="9"/>
        <v>2</v>
      </c>
      <c r="AI133" s="64"/>
      <c r="AJ133" s="8">
        <v>2.65</v>
      </c>
      <c r="AK133" s="78">
        <f>(AJ133-AJ$85)/AJ$85</f>
        <v>1.9444444444444444</v>
      </c>
      <c r="AL133" s="54">
        <f t="shared" si="7"/>
        <v>0.052830188679245334</v>
      </c>
      <c r="AM133" s="58">
        <f t="shared" si="10"/>
        <v>0.14000000000000012</v>
      </c>
    </row>
    <row r="134" spans="25:39" ht="12.75">
      <c r="Y134" s="19">
        <f t="shared" si="5"/>
        <v>66</v>
      </c>
      <c r="Z134" s="10"/>
      <c r="AA134" s="8"/>
      <c r="AB134" s="4"/>
      <c r="AC134" s="4">
        <v>39479</v>
      </c>
      <c r="AD134" s="22">
        <v>0</v>
      </c>
      <c r="AE134" s="11">
        <v>336</v>
      </c>
      <c r="AF134" s="15">
        <f>(AE134-AE$85)/AE$85</f>
        <v>1</v>
      </c>
      <c r="AG134" s="52">
        <f t="shared" si="8"/>
        <v>0.0625</v>
      </c>
      <c r="AH134" s="69">
        <f t="shared" si="9"/>
        <v>21</v>
      </c>
      <c r="AI134" s="64"/>
      <c r="AJ134" s="8">
        <v>2.58</v>
      </c>
      <c r="AK134" s="78">
        <f>(AJ134-AJ$85)/AJ$85</f>
        <v>1.8666666666666667</v>
      </c>
      <c r="AL134" s="54">
        <f t="shared" si="7"/>
        <v>-0.02713178294573637</v>
      </c>
      <c r="AM134" s="58">
        <f t="shared" si="10"/>
        <v>-0.06999999999999984</v>
      </c>
    </row>
    <row r="135" spans="25:39" ht="12.75">
      <c r="Y135" s="19">
        <f aca="true" t="shared" si="11" ref="Y135:Y144">+Y134+1</f>
        <v>67</v>
      </c>
      <c r="Z135" s="10"/>
      <c r="AA135" s="8"/>
      <c r="AB135" s="4"/>
      <c r="AC135" s="4">
        <v>39508</v>
      </c>
      <c r="AD135" s="22">
        <v>0</v>
      </c>
      <c r="AE135" s="11">
        <v>349</v>
      </c>
      <c r="AF135" s="15">
        <f>(AE135-AE$85)/AE$85</f>
        <v>1.0773809523809523</v>
      </c>
      <c r="AG135" s="52">
        <f t="shared" si="8"/>
        <v>0.03724928366762178</v>
      </c>
      <c r="AH135" s="69">
        <f t="shared" si="9"/>
        <v>13</v>
      </c>
      <c r="AI135" s="64"/>
      <c r="AJ135" s="8">
        <v>3.03</v>
      </c>
      <c r="AK135" s="78">
        <f>(AJ135-AJ$85)/AJ$85</f>
        <v>2.3666666666666667</v>
      </c>
      <c r="AL135" s="54">
        <f t="shared" si="7"/>
        <v>0.14851485148514842</v>
      </c>
      <c r="AM135" s="58">
        <f t="shared" si="10"/>
        <v>0.44999999999999973</v>
      </c>
    </row>
    <row r="136" spans="25:39" ht="12.75">
      <c r="Y136" s="19">
        <f t="shared" si="11"/>
        <v>68</v>
      </c>
      <c r="Z136" s="10"/>
      <c r="AA136" s="8"/>
      <c r="AB136" s="4"/>
      <c r="AC136" s="4">
        <v>39539</v>
      </c>
      <c r="AD136" s="22">
        <v>0</v>
      </c>
      <c r="AE136" s="11">
        <v>391</v>
      </c>
      <c r="AF136" s="15">
        <f>(AE136-AE$85)/AE$85</f>
        <v>1.3273809523809523</v>
      </c>
      <c r="AG136" s="52">
        <f t="shared" si="8"/>
        <v>0.10741687979539642</v>
      </c>
      <c r="AH136" s="69">
        <f t="shared" si="9"/>
        <v>42</v>
      </c>
      <c r="AI136" s="64"/>
      <c r="AJ136" s="8">
        <v>3.25</v>
      </c>
      <c r="AK136" s="78">
        <f>(AJ136-AJ$85)/AJ$85</f>
        <v>2.611111111111111</v>
      </c>
      <c r="AL136" s="54">
        <f t="shared" si="7"/>
        <v>0.06769230769230775</v>
      </c>
      <c r="AM136" s="58">
        <f t="shared" si="10"/>
        <v>0.2200000000000002</v>
      </c>
    </row>
    <row r="137" spans="25:39" ht="12.75">
      <c r="Y137" s="19">
        <f t="shared" si="11"/>
        <v>69</v>
      </c>
      <c r="Z137" s="10"/>
      <c r="AA137" s="8"/>
      <c r="AB137" s="4"/>
      <c r="AC137" s="4">
        <v>39569</v>
      </c>
      <c r="AD137" s="23">
        <v>0.2</v>
      </c>
      <c r="AE137" s="11">
        <v>424</v>
      </c>
      <c r="AF137" s="15">
        <f>(AE137-AE$85)/AE$85</f>
        <v>1.5238095238095237</v>
      </c>
      <c r="AG137" s="52">
        <f t="shared" si="8"/>
        <v>0.07783018867924528</v>
      </c>
      <c r="AH137" s="69">
        <f t="shared" si="9"/>
        <v>33</v>
      </c>
      <c r="AI137" s="64"/>
      <c r="AJ137" s="8">
        <v>3.48</v>
      </c>
      <c r="AK137" s="78">
        <f>(AJ137-AJ$85)/AJ$85</f>
        <v>2.8666666666666667</v>
      </c>
      <c r="AL137" s="54">
        <f t="shared" si="7"/>
        <v>0.0660919540229885</v>
      </c>
      <c r="AM137" s="58">
        <f t="shared" si="10"/>
        <v>0.22999999999999998</v>
      </c>
    </row>
    <row r="138" spans="25:39" ht="12.75">
      <c r="Y138" s="19">
        <f t="shared" si="11"/>
        <v>70</v>
      </c>
      <c r="Z138" s="10"/>
      <c r="AA138" s="8"/>
      <c r="AB138" s="4"/>
      <c r="AC138" s="4">
        <v>39600</v>
      </c>
      <c r="AD138" s="23">
        <v>0.2</v>
      </c>
      <c r="AE138" s="11">
        <v>463</v>
      </c>
      <c r="AF138" s="15">
        <f>(AE138-AE$85)/AE$85</f>
        <v>1.755952380952381</v>
      </c>
      <c r="AG138" s="52">
        <f t="shared" si="8"/>
        <v>0.08423326133909287</v>
      </c>
      <c r="AH138" s="69">
        <f t="shared" si="9"/>
        <v>39</v>
      </c>
      <c r="AI138" s="64"/>
      <c r="AJ138" s="8">
        <v>3.81</v>
      </c>
      <c r="AK138" s="78">
        <f>(AJ138-AJ$85)/AJ$85</f>
        <v>3.2333333333333334</v>
      </c>
      <c r="AL138" s="54">
        <f t="shared" si="7"/>
        <v>0.08661417322834647</v>
      </c>
      <c r="AM138" s="58">
        <f t="shared" si="10"/>
        <v>0.33000000000000007</v>
      </c>
    </row>
    <row r="139" spans="25:39" ht="12.75">
      <c r="Y139" s="19">
        <f t="shared" si="11"/>
        <v>71</v>
      </c>
      <c r="Z139" s="10"/>
      <c r="AA139" s="8"/>
      <c r="AB139" s="4">
        <f>+AC139</f>
        <v>39630</v>
      </c>
      <c r="AC139" s="4">
        <v>39630</v>
      </c>
      <c r="AD139" s="23">
        <v>0.2</v>
      </c>
      <c r="AE139" s="11">
        <v>513</v>
      </c>
      <c r="AF139" s="15">
        <f>(AE139-AE$85)/AE$85</f>
        <v>2.0535714285714284</v>
      </c>
      <c r="AG139" s="52">
        <f t="shared" si="8"/>
        <v>0.09746588693957114</v>
      </c>
      <c r="AH139" s="69">
        <f t="shared" si="9"/>
        <v>50</v>
      </c>
      <c r="AI139" s="64"/>
      <c r="AJ139" s="75">
        <v>3.92</v>
      </c>
      <c r="AK139" s="73">
        <f>(AJ139-AJ$85)/AJ$85</f>
        <v>3.3555555555555556</v>
      </c>
      <c r="AL139" s="54">
        <f aca="true" t="shared" si="12" ref="AL139:AL202">IF(AJ139&gt;0,(AJ139-AJ138)/AJ139,"")</f>
        <v>0.028061224489795887</v>
      </c>
      <c r="AM139" s="58">
        <f t="shared" si="10"/>
        <v>0.10999999999999988</v>
      </c>
    </row>
    <row r="140" spans="25:39" ht="12.75">
      <c r="Y140" s="19">
        <f t="shared" si="11"/>
        <v>72</v>
      </c>
      <c r="Z140" s="10"/>
      <c r="AA140" s="8"/>
      <c r="AB140" s="4"/>
      <c r="AC140" s="4">
        <v>39661</v>
      </c>
      <c r="AD140" s="23">
        <v>0.2</v>
      </c>
      <c r="AE140" s="11">
        <v>656</v>
      </c>
      <c r="AF140" s="15">
        <f>(AE140-AE$85)/AE$85</f>
        <v>2.9047619047619047</v>
      </c>
      <c r="AG140" s="73">
        <f t="shared" si="8"/>
        <v>0.21798780487804878</v>
      </c>
      <c r="AH140" s="71">
        <f t="shared" si="9"/>
        <v>143</v>
      </c>
      <c r="AI140" s="64"/>
      <c r="AJ140" s="8">
        <v>3.59</v>
      </c>
      <c r="AK140" s="78">
        <f>(AJ140-AJ$85)/AJ$85</f>
        <v>2.988888888888889</v>
      </c>
      <c r="AL140" s="54">
        <f t="shared" si="12"/>
        <v>-0.09192200557103067</v>
      </c>
      <c r="AM140" s="58">
        <f t="shared" si="10"/>
        <v>-0.33000000000000007</v>
      </c>
    </row>
    <row r="141" spans="25:39" ht="12.75">
      <c r="Y141" s="19">
        <f t="shared" si="11"/>
        <v>73</v>
      </c>
      <c r="Z141" s="10"/>
      <c r="AA141" s="8"/>
      <c r="AB141" s="4"/>
      <c r="AC141" s="4">
        <v>39692</v>
      </c>
      <c r="AD141" s="23">
        <v>0.2</v>
      </c>
      <c r="AE141" s="47">
        <v>747</v>
      </c>
      <c r="AF141" s="77">
        <f>(AE141-AE$85)/AE$85</f>
        <v>3.4464285714285716</v>
      </c>
      <c r="AG141" s="52">
        <f t="shared" si="8"/>
        <v>0.12182061579651941</v>
      </c>
      <c r="AH141" s="69">
        <f t="shared" si="9"/>
        <v>91</v>
      </c>
      <c r="AI141" s="64"/>
      <c r="AJ141" s="8">
        <v>3.37</v>
      </c>
      <c r="AK141" s="78">
        <f>(AJ141-AJ$85)/AJ$85</f>
        <v>2.7444444444444445</v>
      </c>
      <c r="AL141" s="54">
        <f t="shared" si="12"/>
        <v>-0.06528189910979221</v>
      </c>
      <c r="AM141" s="58">
        <f t="shared" si="10"/>
        <v>-0.21999999999999975</v>
      </c>
    </row>
    <row r="142" spans="25:39" ht="12.75">
      <c r="Y142" s="19">
        <f t="shared" si="11"/>
        <v>74</v>
      </c>
      <c r="Z142" s="10"/>
      <c r="AA142" s="8"/>
      <c r="AB142" s="4"/>
      <c r="AC142" s="4">
        <v>39722</v>
      </c>
      <c r="AD142" s="23">
        <v>0.2</v>
      </c>
      <c r="AE142" s="11">
        <v>681</v>
      </c>
      <c r="AF142" s="15">
        <f>(AE142-AE$85)/AE$85</f>
        <v>3.0535714285714284</v>
      </c>
      <c r="AG142" s="52">
        <f t="shared" si="8"/>
        <v>-0.09691629955947137</v>
      </c>
      <c r="AH142" s="69">
        <f t="shared" si="9"/>
        <v>-66</v>
      </c>
      <c r="AI142" s="64"/>
      <c r="AJ142" s="8">
        <v>2.75</v>
      </c>
      <c r="AK142" s="78">
        <f>(AJ142-AJ$85)/AJ$85</f>
        <v>2.055555555555556</v>
      </c>
      <c r="AL142" s="54">
        <f t="shared" si="12"/>
        <v>-0.2254545454545455</v>
      </c>
      <c r="AM142" s="58">
        <f t="shared" si="10"/>
        <v>-0.6200000000000001</v>
      </c>
    </row>
    <row r="143" spans="25:39" ht="12.75">
      <c r="Y143" s="19">
        <f t="shared" si="11"/>
        <v>75</v>
      </c>
      <c r="Z143" s="10"/>
      <c r="AA143" s="8"/>
      <c r="AB143" s="4"/>
      <c r="AC143" s="4">
        <v>39753</v>
      </c>
      <c r="AD143" s="22">
        <v>0</v>
      </c>
      <c r="AE143" s="11">
        <v>591</v>
      </c>
      <c r="AF143" s="15">
        <f>(AE143-AE$85)/AE$85</f>
        <v>2.517857142857143</v>
      </c>
      <c r="AG143" s="52">
        <f t="shared" si="8"/>
        <v>-0.15228426395939088</v>
      </c>
      <c r="AH143" s="69">
        <f t="shared" si="9"/>
        <v>-90</v>
      </c>
      <c r="AI143" s="64"/>
      <c r="AJ143" s="8">
        <v>2.24</v>
      </c>
      <c r="AK143" s="78">
        <f>(AJ143-AJ$85)/AJ$85</f>
        <v>1.4888888888888892</v>
      </c>
      <c r="AL143" s="54">
        <f t="shared" si="12"/>
        <v>-0.2276785714285713</v>
      </c>
      <c r="AM143" s="58">
        <f t="shared" si="10"/>
        <v>-0.5099999999999998</v>
      </c>
    </row>
    <row r="144" spans="25:39" ht="12.75">
      <c r="Y144" s="19">
        <f t="shared" si="11"/>
        <v>76</v>
      </c>
      <c r="Z144" s="10"/>
      <c r="AA144" s="8"/>
      <c r="AB144" s="4"/>
      <c r="AC144" s="4">
        <v>39783</v>
      </c>
      <c r="AD144" s="22">
        <v>0</v>
      </c>
      <c r="AE144" s="11">
        <v>501</v>
      </c>
      <c r="AF144" s="15">
        <f>(AE144-AE$85)/AE$85</f>
        <v>1.9821428571428572</v>
      </c>
      <c r="AG144" s="52">
        <f t="shared" si="8"/>
        <v>-0.17964071856287425</v>
      </c>
      <c r="AH144" s="69">
        <f t="shared" si="9"/>
        <v>-90</v>
      </c>
      <c r="AI144" s="64"/>
      <c r="AJ144" s="8">
        <v>1.65</v>
      </c>
      <c r="AK144" s="78">
        <f>(AJ144-AJ$85)/AJ$85</f>
        <v>0.8333333333333331</v>
      </c>
      <c r="AL144" s="54">
        <f t="shared" si="12"/>
        <v>-0.35757575757575777</v>
      </c>
      <c r="AM144" s="58">
        <f t="shared" si="10"/>
        <v>-0.5900000000000003</v>
      </c>
    </row>
    <row r="145" spans="25:39" ht="12.75">
      <c r="Y145" s="19">
        <f aca="true" t="shared" si="13" ref="Y145:Y155">+Y144+1</f>
        <v>77</v>
      </c>
      <c r="Z145" s="85">
        <f>IF(AE145&gt;0,AVERAGE(AE145:AE156),"")</f>
        <v>445.6666666666667</v>
      </c>
      <c r="AA145" s="86">
        <f>IF(AJ145&gt;0,AVERAGE(AJ145:AJ156),"")</f>
        <v>1.735</v>
      </c>
      <c r="AB145" s="3">
        <f>+AC145</f>
        <v>39814</v>
      </c>
      <c r="AC145" s="3">
        <v>39814</v>
      </c>
      <c r="AD145" s="22">
        <v>0</v>
      </c>
      <c r="AE145" s="11">
        <v>488</v>
      </c>
      <c r="AF145" s="15">
        <f>(AE145-AE$85)/AE$85</f>
        <v>1.9047619047619047</v>
      </c>
      <c r="AG145" s="52">
        <f t="shared" si="8"/>
        <v>-0.02663934426229508</v>
      </c>
      <c r="AH145" s="69">
        <f t="shared" si="9"/>
        <v>-13</v>
      </c>
      <c r="AI145" s="64"/>
      <c r="AJ145" s="8">
        <v>1.6</v>
      </c>
      <c r="AK145" s="78">
        <f>(AJ145-AJ$85)/AJ$85</f>
        <v>0.7777777777777778</v>
      </c>
      <c r="AL145" s="54">
        <f t="shared" si="12"/>
        <v>-0.03124999999999989</v>
      </c>
      <c r="AM145" s="58">
        <f t="shared" si="10"/>
        <v>-0.04999999999999982</v>
      </c>
    </row>
    <row r="146" spans="25:39" ht="12.75">
      <c r="Y146" s="19">
        <f t="shared" si="13"/>
        <v>78</v>
      </c>
      <c r="Z146" s="10"/>
      <c r="AA146" s="8"/>
      <c r="AB146" s="3"/>
      <c r="AC146" s="3">
        <v>39845</v>
      </c>
      <c r="AD146" s="22">
        <v>0</v>
      </c>
      <c r="AE146" s="11">
        <v>477</v>
      </c>
      <c r="AF146" s="15">
        <f>(AE146-AE$85)/AE$85</f>
        <v>1.8392857142857142</v>
      </c>
      <c r="AG146" s="52">
        <f t="shared" si="8"/>
        <v>-0.023060796645702306</v>
      </c>
      <c r="AH146" s="69">
        <f t="shared" si="9"/>
        <v>-11</v>
      </c>
      <c r="AI146" s="64"/>
      <c r="AJ146" s="8">
        <v>1.47</v>
      </c>
      <c r="AK146" s="78">
        <f>(AJ146-AJ$85)/AJ$85</f>
        <v>0.6333333333333333</v>
      </c>
      <c r="AL146" s="54">
        <f t="shared" si="12"/>
        <v>-0.08843537414965995</v>
      </c>
      <c r="AM146" s="58">
        <f t="shared" si="10"/>
        <v>-0.13000000000000012</v>
      </c>
    </row>
    <row r="147" spans="25:39" ht="12.75">
      <c r="Y147" s="19">
        <f t="shared" si="13"/>
        <v>79</v>
      </c>
      <c r="Z147" s="10"/>
      <c r="AA147" s="8"/>
      <c r="AB147" s="3"/>
      <c r="AC147" s="3">
        <v>39873</v>
      </c>
      <c r="AD147" s="22">
        <v>0</v>
      </c>
      <c r="AE147" s="11">
        <v>463</v>
      </c>
      <c r="AF147" s="15">
        <f>(AE147-AE$85)/AE$85</f>
        <v>1.755952380952381</v>
      </c>
      <c r="AG147" s="52">
        <f aca="true" t="shared" si="14" ref="AG147:AG210">IF(AE147&gt;0,(AE147-AE146)/AE147,"")</f>
        <v>-0.03023758099352052</v>
      </c>
      <c r="AH147" s="69">
        <f aca="true" t="shared" si="15" ref="AH147:AH179">+AE147-AE146</f>
        <v>-14</v>
      </c>
      <c r="AI147" s="64"/>
      <c r="AJ147" s="80">
        <v>1.22</v>
      </c>
      <c r="AK147" s="78">
        <f>(AJ147-AJ$85)/AJ$85</f>
        <v>0.3555555555555555</v>
      </c>
      <c r="AL147" s="54">
        <f t="shared" si="12"/>
        <v>-0.20491803278688525</v>
      </c>
      <c r="AM147" s="58">
        <f aca="true" t="shared" si="16" ref="AM147:AM179">+AJ147-AJ146</f>
        <v>-0.25</v>
      </c>
    </row>
    <row r="148" spans="1:43" s="24" customFormat="1" ht="12.75">
      <c r="A148" s="25"/>
      <c r="X148"/>
      <c r="Y148" s="19">
        <f t="shared" si="13"/>
        <v>80</v>
      </c>
      <c r="Z148" s="10"/>
      <c r="AA148" s="8"/>
      <c r="AB148" s="3"/>
      <c r="AC148" s="3">
        <v>39904</v>
      </c>
      <c r="AD148" s="22">
        <v>0</v>
      </c>
      <c r="AE148" s="11">
        <v>458</v>
      </c>
      <c r="AF148" s="15">
        <f>(AE148-AE$85)/AE$85</f>
        <v>1.7261904761904763</v>
      </c>
      <c r="AG148" s="52">
        <f t="shared" si="14"/>
        <v>-0.010917030567685589</v>
      </c>
      <c r="AH148" s="69">
        <f t="shared" si="15"/>
        <v>-5</v>
      </c>
      <c r="AI148" s="64"/>
      <c r="AJ148" s="8">
        <v>1.51</v>
      </c>
      <c r="AK148" s="78">
        <f>(AJ148-AJ$85)/AJ$85</f>
        <v>0.6777777777777777</v>
      </c>
      <c r="AL148" s="54">
        <f t="shared" si="12"/>
        <v>0.19205298013245034</v>
      </c>
      <c r="AM148" s="58">
        <f t="shared" si="16"/>
        <v>0.29000000000000004</v>
      </c>
      <c r="AN148"/>
      <c r="AO148"/>
      <c r="AP148"/>
      <c r="AQ148"/>
    </row>
    <row r="149" spans="1:43" s="24" customFormat="1" ht="12.75">
      <c r="A149" s="25"/>
      <c r="X149"/>
      <c r="Y149" s="19">
        <f t="shared" si="13"/>
        <v>81</v>
      </c>
      <c r="Z149" s="10"/>
      <c r="AA149" s="8"/>
      <c r="AB149" s="3"/>
      <c r="AC149" s="3">
        <v>39934</v>
      </c>
      <c r="AD149" s="23">
        <v>0.2</v>
      </c>
      <c r="AE149" s="11">
        <v>426</v>
      </c>
      <c r="AF149" s="15">
        <f>(AE149-AE$85)/AE$85</f>
        <v>1.5357142857142858</v>
      </c>
      <c r="AG149" s="52">
        <f t="shared" si="14"/>
        <v>-0.07511737089201878</v>
      </c>
      <c r="AH149" s="69">
        <f t="shared" si="15"/>
        <v>-32</v>
      </c>
      <c r="AI149" s="64"/>
      <c r="AJ149" s="8">
        <v>1.57</v>
      </c>
      <c r="AK149" s="78">
        <f>(AJ149-AJ$85)/AJ$85</f>
        <v>0.7444444444444445</v>
      </c>
      <c r="AL149" s="54">
        <f t="shared" si="12"/>
        <v>0.03821656050955417</v>
      </c>
      <c r="AM149" s="58">
        <f t="shared" si="16"/>
        <v>0.06000000000000005</v>
      </c>
      <c r="AN149"/>
      <c r="AO149"/>
      <c r="AP149"/>
      <c r="AQ149"/>
    </row>
    <row r="150" spans="1:43" s="24" customFormat="1" ht="12.75">
      <c r="A150" s="25"/>
      <c r="X150"/>
      <c r="Y150" s="19">
        <f t="shared" si="13"/>
        <v>82</v>
      </c>
      <c r="Z150" s="10"/>
      <c r="AA150" s="8"/>
      <c r="AB150" s="3"/>
      <c r="AC150" s="3">
        <v>39965</v>
      </c>
      <c r="AD150" s="23">
        <v>0.2</v>
      </c>
      <c r="AE150" s="11">
        <v>441</v>
      </c>
      <c r="AF150" s="15">
        <f>(AE150-AE$85)/AE$85</f>
        <v>1.625</v>
      </c>
      <c r="AG150" s="52">
        <f t="shared" si="14"/>
        <v>0.034013605442176874</v>
      </c>
      <c r="AH150" s="69">
        <f t="shared" si="15"/>
        <v>15</v>
      </c>
      <c r="AI150" s="64"/>
      <c r="AJ150" s="8">
        <v>1.64</v>
      </c>
      <c r="AK150" s="78">
        <f>(AJ150-AJ$85)/AJ$85</f>
        <v>0.8222222222222221</v>
      </c>
      <c r="AL150" s="54">
        <f t="shared" si="12"/>
        <v>0.0426829268292682</v>
      </c>
      <c r="AM150" s="58">
        <f t="shared" si="16"/>
        <v>0.06999999999999984</v>
      </c>
      <c r="AN150"/>
      <c r="AO150"/>
      <c r="AP150"/>
      <c r="AQ150"/>
    </row>
    <row r="151" spans="1:43" s="24" customFormat="1" ht="12.75">
      <c r="A151" s="25"/>
      <c r="X151"/>
      <c r="Y151" s="19">
        <f t="shared" si="13"/>
        <v>83</v>
      </c>
      <c r="Z151" s="10"/>
      <c r="AA151" s="8"/>
      <c r="AB151" s="3">
        <f>+AC151</f>
        <v>39995</v>
      </c>
      <c r="AC151" s="3">
        <v>39995</v>
      </c>
      <c r="AD151" s="23">
        <v>0.2</v>
      </c>
      <c r="AE151" s="11">
        <v>455</v>
      </c>
      <c r="AF151" s="15">
        <f>(AE151-AE$85)/AE$85</f>
        <v>1.7083333333333333</v>
      </c>
      <c r="AG151" s="52">
        <f t="shared" si="14"/>
        <v>0.03076923076923077</v>
      </c>
      <c r="AH151" s="69">
        <f t="shared" si="15"/>
        <v>14</v>
      </c>
      <c r="AI151" s="64"/>
      <c r="AJ151" s="8">
        <v>1.73</v>
      </c>
      <c r="AK151" s="78">
        <f>(AJ151-AJ$85)/AJ$85</f>
        <v>0.9222222222222222</v>
      </c>
      <c r="AL151" s="54">
        <f t="shared" si="12"/>
        <v>0.05202312138728328</v>
      </c>
      <c r="AM151" s="58">
        <f t="shared" si="16"/>
        <v>0.09000000000000008</v>
      </c>
      <c r="AN151"/>
      <c r="AO151"/>
      <c r="AP151"/>
      <c r="AQ151"/>
    </row>
    <row r="152" spans="1:43" s="24" customFormat="1" ht="12.75">
      <c r="A152" s="25"/>
      <c r="X152"/>
      <c r="Y152" s="19">
        <f t="shared" si="13"/>
        <v>84</v>
      </c>
      <c r="Z152" s="10"/>
      <c r="AA152" s="8"/>
      <c r="AB152" s="3"/>
      <c r="AC152" s="3">
        <v>40026</v>
      </c>
      <c r="AD152" s="23">
        <v>0.2</v>
      </c>
      <c r="AE152" s="11">
        <v>455</v>
      </c>
      <c r="AF152" s="15">
        <f>(AE152-AE$85)/AE$85</f>
        <v>1.7083333333333333</v>
      </c>
      <c r="AG152" s="52">
        <f t="shared" si="14"/>
        <v>0</v>
      </c>
      <c r="AH152" s="69">
        <f t="shared" si="15"/>
        <v>0</v>
      </c>
      <c r="AI152" s="64"/>
      <c r="AJ152" s="8">
        <v>1.86</v>
      </c>
      <c r="AK152" s="78">
        <f>(AJ152-AJ$85)/AJ$85</f>
        <v>1.0666666666666667</v>
      </c>
      <c r="AL152" s="54">
        <f t="shared" si="12"/>
        <v>0.06989247311827963</v>
      </c>
      <c r="AM152" s="58">
        <f t="shared" si="16"/>
        <v>0.13000000000000012</v>
      </c>
      <c r="AN152"/>
      <c r="AO152"/>
      <c r="AP152"/>
      <c r="AQ152"/>
    </row>
    <row r="153" spans="1:43" s="24" customFormat="1" ht="12.75">
      <c r="A153" s="25"/>
      <c r="X153"/>
      <c r="Y153" s="19">
        <f t="shared" si="13"/>
        <v>85</v>
      </c>
      <c r="Z153" s="10"/>
      <c r="AA153" s="8"/>
      <c r="AB153" s="3"/>
      <c r="AC153" s="3">
        <v>40057</v>
      </c>
      <c r="AD153" s="23">
        <v>0.2</v>
      </c>
      <c r="AE153" s="11">
        <v>399</v>
      </c>
      <c r="AF153" s="15">
        <f>(AE153-AE$85)/AE$85</f>
        <v>1.375</v>
      </c>
      <c r="AG153" s="52">
        <f t="shared" si="14"/>
        <v>-0.14035087719298245</v>
      </c>
      <c r="AH153" s="69">
        <f t="shared" si="15"/>
        <v>-56</v>
      </c>
      <c r="AI153" s="64"/>
      <c r="AJ153" s="8">
        <v>2.06</v>
      </c>
      <c r="AK153" s="78">
        <f>(AJ153-AJ$85)/AJ$85</f>
        <v>1.288888888888889</v>
      </c>
      <c r="AL153" s="54">
        <f t="shared" si="12"/>
        <v>0.09708737864077667</v>
      </c>
      <c r="AM153" s="58">
        <f t="shared" si="16"/>
        <v>0.19999999999999996</v>
      </c>
      <c r="AN153"/>
      <c r="AO153"/>
      <c r="AP153"/>
      <c r="AQ153"/>
    </row>
    <row r="154" spans="1:43" s="24" customFormat="1" ht="12.75">
      <c r="A154" s="25"/>
      <c r="X154"/>
      <c r="Y154" s="19">
        <f t="shared" si="13"/>
        <v>86</v>
      </c>
      <c r="Z154" s="10"/>
      <c r="AA154" s="8"/>
      <c r="AB154" s="3"/>
      <c r="AC154" s="3">
        <v>40087</v>
      </c>
      <c r="AD154" s="23">
        <v>0.2</v>
      </c>
      <c r="AE154" s="11">
        <v>404</v>
      </c>
      <c r="AF154" s="15">
        <f>(AE154-AE$85)/AE$85</f>
        <v>1.4047619047619047</v>
      </c>
      <c r="AG154" s="52">
        <f t="shared" si="14"/>
        <v>0.012376237623762377</v>
      </c>
      <c r="AH154" s="69">
        <f t="shared" si="15"/>
        <v>5</v>
      </c>
      <c r="AI154" s="64"/>
      <c r="AJ154" s="8">
        <v>1.88</v>
      </c>
      <c r="AK154" s="78">
        <f>(AJ154-AJ$85)/AJ$85</f>
        <v>1.0888888888888888</v>
      </c>
      <c r="AL154" s="54">
        <f t="shared" si="12"/>
        <v>-0.09574468085106393</v>
      </c>
      <c r="AM154" s="58">
        <f t="shared" si="16"/>
        <v>-0.18000000000000016</v>
      </c>
      <c r="AN154"/>
      <c r="AO154"/>
      <c r="AP154"/>
      <c r="AQ154"/>
    </row>
    <row r="155" spans="1:43" s="24" customFormat="1" ht="12.75">
      <c r="A155" s="25"/>
      <c r="X155"/>
      <c r="Y155" s="19">
        <f t="shared" si="13"/>
        <v>87</v>
      </c>
      <c r="Z155" s="10"/>
      <c r="AA155" s="8"/>
      <c r="AB155" s="3"/>
      <c r="AC155" s="3">
        <v>40118</v>
      </c>
      <c r="AD155" s="22">
        <v>0</v>
      </c>
      <c r="AE155" s="11">
        <v>433</v>
      </c>
      <c r="AF155" s="15">
        <f>(AE155-AE$85)/AE$85</f>
        <v>1.5773809523809523</v>
      </c>
      <c r="AG155" s="52">
        <f t="shared" si="14"/>
        <v>0.06697459584295612</v>
      </c>
      <c r="AH155" s="69">
        <f t="shared" si="15"/>
        <v>29</v>
      </c>
      <c r="AI155" s="64"/>
      <c r="AJ155" s="8">
        <v>2.09</v>
      </c>
      <c r="AK155" s="78">
        <f>(AJ155-AJ$85)/AJ$85</f>
        <v>1.3222222222222222</v>
      </c>
      <c r="AL155" s="54">
        <f t="shared" si="12"/>
        <v>0.10047846889952151</v>
      </c>
      <c r="AM155" s="58">
        <f t="shared" si="16"/>
        <v>0.20999999999999996</v>
      </c>
      <c r="AN155"/>
      <c r="AO155"/>
      <c r="AP155"/>
      <c r="AQ155"/>
    </row>
    <row r="156" spans="1:43" s="24" customFormat="1" ht="12.75">
      <c r="A156" s="25"/>
      <c r="X156"/>
      <c r="Y156" s="19">
        <f>+Y116+1</f>
        <v>49</v>
      </c>
      <c r="Z156" s="10"/>
      <c r="AA156" s="8"/>
      <c r="AB156" s="3"/>
      <c r="AC156" s="3">
        <v>40148</v>
      </c>
      <c r="AD156" s="22">
        <v>0</v>
      </c>
      <c r="AE156" s="11">
        <v>449</v>
      </c>
      <c r="AF156" s="15">
        <f>(AE156-AE$85)/AE$85</f>
        <v>1.6726190476190477</v>
      </c>
      <c r="AG156" s="52">
        <f t="shared" si="14"/>
        <v>0.035634743875278395</v>
      </c>
      <c r="AH156" s="69">
        <f t="shared" si="15"/>
        <v>16</v>
      </c>
      <c r="AI156" s="64"/>
      <c r="AJ156" s="8">
        <v>2.19</v>
      </c>
      <c r="AK156" s="78">
        <f>(AJ156-AJ$85)/AJ$85</f>
        <v>1.4333333333333333</v>
      </c>
      <c r="AL156" s="54">
        <f t="shared" si="12"/>
        <v>0.045662100456621044</v>
      </c>
      <c r="AM156" s="58">
        <f t="shared" si="16"/>
        <v>0.10000000000000009</v>
      </c>
      <c r="AN156"/>
      <c r="AO156"/>
      <c r="AP156"/>
      <c r="AQ156"/>
    </row>
    <row r="157" spans="1:43" s="24" customFormat="1" ht="12.75">
      <c r="A157" s="25"/>
      <c r="X157"/>
      <c r="Y157" s="19">
        <f aca="true" t="shared" si="17" ref="Y157:Y204">+Y156+1</f>
        <v>50</v>
      </c>
      <c r="Z157" s="85">
        <f>IF(AE157&gt;0,AVERAGE(AE157:AE168),"")</f>
        <v>456.5</v>
      </c>
      <c r="AA157" s="86">
        <f>IF(AJ157&gt;0,AVERAGE(AJ157:AJ168),"")</f>
        <v>2.3149666666666664</v>
      </c>
      <c r="AB157" s="4">
        <f>+AC157</f>
        <v>40179</v>
      </c>
      <c r="AC157" s="4">
        <v>40179</v>
      </c>
      <c r="AD157" s="22">
        <v>0</v>
      </c>
      <c r="AE157" s="11">
        <v>450</v>
      </c>
      <c r="AF157" s="15">
        <f>(AE157-AE$85)/AE$85</f>
        <v>1.6785714285714286</v>
      </c>
      <c r="AG157" s="52">
        <f t="shared" si="14"/>
        <v>0.0022222222222222222</v>
      </c>
      <c r="AH157" s="69">
        <f t="shared" si="15"/>
        <v>1</v>
      </c>
      <c r="AI157" s="64"/>
      <c r="AJ157" s="8">
        <v>2.45</v>
      </c>
      <c r="AK157" s="78">
        <f>(AJ157-AJ$85)/AJ$85</f>
        <v>1.7222222222222225</v>
      </c>
      <c r="AL157" s="54">
        <f t="shared" si="12"/>
        <v>0.10612244897959193</v>
      </c>
      <c r="AM157" s="58">
        <f t="shared" si="16"/>
        <v>0.26000000000000023</v>
      </c>
      <c r="AN157"/>
      <c r="AO157"/>
      <c r="AP157"/>
      <c r="AQ157"/>
    </row>
    <row r="158" spans="1:43" s="24" customFormat="1" ht="12.75">
      <c r="A158" s="25"/>
      <c r="X158"/>
      <c r="Y158" s="19">
        <f t="shared" si="17"/>
        <v>51</v>
      </c>
      <c r="Z158" s="10"/>
      <c r="AA158" s="8"/>
      <c r="AB158" s="4"/>
      <c r="AC158" s="4">
        <v>40210</v>
      </c>
      <c r="AD158" s="22">
        <v>0</v>
      </c>
      <c r="AE158" s="11">
        <v>465</v>
      </c>
      <c r="AF158" s="15">
        <f>(AE158-AE$85)/AE$85</f>
        <v>1.7678571428571428</v>
      </c>
      <c r="AG158" s="52">
        <f t="shared" si="14"/>
        <v>0.03225806451612903</v>
      </c>
      <c r="AH158" s="69">
        <f t="shared" si="15"/>
        <v>15</v>
      </c>
      <c r="AI158" s="64"/>
      <c r="AJ158" s="8">
        <v>1.9621</v>
      </c>
      <c r="AK158" s="78">
        <f>(AJ158-AJ$85)/AJ$85</f>
        <v>1.180111111111111</v>
      </c>
      <c r="AL158" s="54">
        <f t="shared" si="12"/>
        <v>-0.24866214769889416</v>
      </c>
      <c r="AM158" s="58">
        <f t="shared" si="16"/>
        <v>-0.4879000000000002</v>
      </c>
      <c r="AN158"/>
      <c r="AO158"/>
      <c r="AP158"/>
      <c r="AQ158"/>
    </row>
    <row r="159" spans="1:43" s="24" customFormat="1" ht="12.75">
      <c r="A159" s="25"/>
      <c r="X159"/>
      <c r="Y159" s="19">
        <f t="shared" si="17"/>
        <v>52</v>
      </c>
      <c r="Z159" s="10"/>
      <c r="AA159" s="8"/>
      <c r="AB159" s="4"/>
      <c r="AC159" s="4">
        <v>40238</v>
      </c>
      <c r="AD159" s="22">
        <v>0</v>
      </c>
      <c r="AE159" s="11">
        <v>473</v>
      </c>
      <c r="AF159" s="15">
        <f>(AE159-AE$85)/AE$85</f>
        <v>1.8154761904761905</v>
      </c>
      <c r="AG159" s="52">
        <f t="shared" si="14"/>
        <v>0.016913319238900635</v>
      </c>
      <c r="AH159" s="69">
        <f t="shared" si="15"/>
        <v>8</v>
      </c>
      <c r="AI159" s="64"/>
      <c r="AJ159" s="8">
        <v>2.1561</v>
      </c>
      <c r="AK159" s="78">
        <f>(AJ159-AJ$85)/AJ$85</f>
        <v>1.3956666666666666</v>
      </c>
      <c r="AL159" s="54">
        <f t="shared" si="12"/>
        <v>0.08997727378136448</v>
      </c>
      <c r="AM159" s="58">
        <f t="shared" si="16"/>
        <v>0.19399999999999995</v>
      </c>
      <c r="AN159"/>
      <c r="AO159"/>
      <c r="AP159"/>
      <c r="AQ159"/>
    </row>
    <row r="160" spans="1:43" s="24" customFormat="1" ht="12.75">
      <c r="A160" s="25"/>
      <c r="X160"/>
      <c r="Y160" s="19">
        <f t="shared" si="17"/>
        <v>53</v>
      </c>
      <c r="Z160" s="10"/>
      <c r="AA160" s="8"/>
      <c r="AB160" s="4"/>
      <c r="AC160" s="4">
        <v>40269</v>
      </c>
      <c r="AD160" s="22">
        <v>0</v>
      </c>
      <c r="AE160" s="11">
        <v>486</v>
      </c>
      <c r="AF160" s="15">
        <f>(AE160-AE$85)/AE$85</f>
        <v>1.8928571428571428</v>
      </c>
      <c r="AG160" s="52">
        <f t="shared" si="14"/>
        <v>0.026748971193415638</v>
      </c>
      <c r="AH160" s="69">
        <f t="shared" si="15"/>
        <v>13</v>
      </c>
      <c r="AI160" s="64"/>
      <c r="AJ160" s="8">
        <v>2.4476</v>
      </c>
      <c r="AK160" s="78">
        <f>(AJ160-AJ$85)/AJ$85</f>
        <v>1.7195555555555555</v>
      </c>
      <c r="AL160" s="54">
        <f t="shared" si="12"/>
        <v>0.11909625755842462</v>
      </c>
      <c r="AM160" s="58">
        <f t="shared" si="16"/>
        <v>0.2915000000000001</v>
      </c>
      <c r="AN160"/>
      <c r="AO160"/>
      <c r="AP160"/>
      <c r="AQ160"/>
    </row>
    <row r="161" spans="1:43" s="24" customFormat="1" ht="12.75">
      <c r="A161" s="25"/>
      <c r="X161"/>
      <c r="Y161" s="19">
        <f t="shared" si="17"/>
        <v>54</v>
      </c>
      <c r="Z161" s="10"/>
      <c r="AA161" s="8"/>
      <c r="AB161" s="4"/>
      <c r="AC161" s="4">
        <v>40299</v>
      </c>
      <c r="AD161" s="23">
        <v>0.2</v>
      </c>
      <c r="AE161" s="11">
        <v>480</v>
      </c>
      <c r="AF161" s="15">
        <f>(AE161-AE$85)/AE$85</f>
        <v>1.8571428571428572</v>
      </c>
      <c r="AG161" s="52">
        <f t="shared" si="14"/>
        <v>-0.0125</v>
      </c>
      <c r="AH161" s="69">
        <f t="shared" si="15"/>
        <v>-6</v>
      </c>
      <c r="AI161" s="64"/>
      <c r="AJ161" s="8">
        <v>2.4507</v>
      </c>
      <c r="AK161" s="78">
        <f>(AJ161-AJ$85)/AJ$85</f>
        <v>1.7229999999999999</v>
      </c>
      <c r="AL161" s="54">
        <f t="shared" si="12"/>
        <v>0.001264944709674738</v>
      </c>
      <c r="AM161" s="58">
        <f t="shared" si="16"/>
        <v>0.0030999999999998806</v>
      </c>
      <c r="AN161"/>
      <c r="AO161"/>
      <c r="AP161"/>
      <c r="AQ161"/>
    </row>
    <row r="162" spans="1:43" s="24" customFormat="1" ht="6" customHeight="1">
      <c r="A162" s="25"/>
      <c r="X162"/>
      <c r="Y162" s="19">
        <f t="shared" si="17"/>
        <v>55</v>
      </c>
      <c r="Z162" s="10"/>
      <c r="AA162" s="8"/>
      <c r="AB162" s="4"/>
      <c r="AC162" s="4">
        <v>40330</v>
      </c>
      <c r="AD162" s="23">
        <v>0.2</v>
      </c>
      <c r="AE162" s="11">
        <v>469</v>
      </c>
      <c r="AF162" s="15">
        <f>(AE162-AE$85)/AE$85</f>
        <v>1.7916666666666667</v>
      </c>
      <c r="AG162" s="52">
        <f t="shared" si="14"/>
        <v>-0.023454157782515993</v>
      </c>
      <c r="AH162" s="69">
        <f t="shared" si="15"/>
        <v>-11</v>
      </c>
      <c r="AI162" s="64"/>
      <c r="AJ162" s="8">
        <v>2.1132</v>
      </c>
      <c r="AK162" s="78">
        <f>(AJ162-AJ$85)/AJ$85</f>
        <v>1.348</v>
      </c>
      <c r="AL162" s="54">
        <f t="shared" si="12"/>
        <v>-0.1597103918228279</v>
      </c>
      <c r="AM162" s="58">
        <f t="shared" si="16"/>
        <v>-0.3374999999999999</v>
      </c>
      <c r="AN162"/>
      <c r="AO162"/>
      <c r="AP162"/>
      <c r="AQ162"/>
    </row>
    <row r="163" spans="1:43" s="24" customFormat="1" ht="12.75">
      <c r="A163" s="25"/>
      <c r="X163"/>
      <c r="Y163" s="19">
        <f t="shared" si="17"/>
        <v>56</v>
      </c>
      <c r="Z163" s="10"/>
      <c r="AA163" s="8"/>
      <c r="AB163" s="4">
        <f>+AC163</f>
        <v>40360</v>
      </c>
      <c r="AC163" s="4">
        <v>40360</v>
      </c>
      <c r="AD163" s="23">
        <v>0.2</v>
      </c>
      <c r="AE163" s="11">
        <v>468</v>
      </c>
      <c r="AF163" s="15">
        <f>(AE163-AE$85)/AE$85</f>
        <v>1.7857142857142858</v>
      </c>
      <c r="AG163" s="52">
        <f t="shared" si="14"/>
        <v>-0.002136752136752137</v>
      </c>
      <c r="AH163" s="69">
        <f t="shared" si="15"/>
        <v>-1</v>
      </c>
      <c r="AI163" s="64"/>
      <c r="AJ163" s="8">
        <v>2.0481</v>
      </c>
      <c r="AK163" s="78">
        <f>(AJ163-AJ$85)/AJ$85</f>
        <v>1.2756666666666665</v>
      </c>
      <c r="AL163" s="54">
        <f t="shared" si="12"/>
        <v>-0.031785557345832806</v>
      </c>
      <c r="AM163" s="58">
        <f t="shared" si="16"/>
        <v>-0.06510000000000016</v>
      </c>
      <c r="AN163"/>
      <c r="AO163"/>
      <c r="AP163"/>
      <c r="AQ163"/>
    </row>
    <row r="164" spans="25:39" ht="12.75">
      <c r="Y164" s="19">
        <f t="shared" si="17"/>
        <v>57</v>
      </c>
      <c r="Z164" s="10"/>
      <c r="AA164" s="8"/>
      <c r="AB164" s="4"/>
      <c r="AC164" s="4">
        <v>40391</v>
      </c>
      <c r="AD164" s="23">
        <v>0.2</v>
      </c>
      <c r="AE164" s="11">
        <v>459</v>
      </c>
      <c r="AF164" s="15">
        <f>(AE164-AE$85)/AE$85</f>
        <v>1.7321428571428572</v>
      </c>
      <c r="AG164" s="52">
        <f t="shared" si="14"/>
        <v>-0.0196078431372549</v>
      </c>
      <c r="AH164" s="69">
        <f t="shared" si="15"/>
        <v>-9</v>
      </c>
      <c r="AI164" s="64"/>
      <c r="AJ164" s="8">
        <v>2.2118</v>
      </c>
      <c r="AK164" s="78">
        <f>(AJ164-AJ$85)/AJ$85</f>
        <v>1.457555555555556</v>
      </c>
      <c r="AL164" s="54">
        <f t="shared" si="12"/>
        <v>0.07401211682792314</v>
      </c>
      <c r="AM164" s="58">
        <f t="shared" si="16"/>
        <v>0.1637000000000004</v>
      </c>
    </row>
    <row r="165" spans="25:39" ht="12.75">
      <c r="Y165" s="19">
        <f t="shared" si="17"/>
        <v>58</v>
      </c>
      <c r="Z165" s="10"/>
      <c r="AA165" s="8"/>
      <c r="AB165" s="4"/>
      <c r="AC165" s="4">
        <v>40422</v>
      </c>
      <c r="AD165" s="23">
        <v>0.2</v>
      </c>
      <c r="AE165" s="11">
        <v>435</v>
      </c>
      <c r="AF165" s="15">
        <f>(AE165-AE$85)/AE$85</f>
        <v>1.5892857142857142</v>
      </c>
      <c r="AG165" s="52">
        <f t="shared" si="14"/>
        <v>-0.05517241379310345</v>
      </c>
      <c r="AH165" s="69">
        <f t="shared" si="15"/>
        <v>-24</v>
      </c>
      <c r="AI165" s="64"/>
      <c r="AJ165" s="8">
        <v>2.3107</v>
      </c>
      <c r="AK165" s="78">
        <f>(AJ165-AJ$85)/AJ$85</f>
        <v>1.5674444444444446</v>
      </c>
      <c r="AL165" s="54">
        <f t="shared" si="12"/>
        <v>0.042800882849353</v>
      </c>
      <c r="AM165" s="58">
        <f t="shared" si="16"/>
        <v>0.09889999999999999</v>
      </c>
    </row>
    <row r="166" spans="25:39" ht="12.75">
      <c r="Y166" s="19">
        <f t="shared" si="17"/>
        <v>59</v>
      </c>
      <c r="Z166" s="10"/>
      <c r="AA166" s="8"/>
      <c r="AB166" s="4"/>
      <c r="AC166" s="4">
        <v>40452</v>
      </c>
      <c r="AD166" s="23">
        <v>0.2</v>
      </c>
      <c r="AE166" s="11">
        <v>430</v>
      </c>
      <c r="AF166" s="15">
        <f>(AE166-AE$85)/AE$85</f>
        <v>1.5595238095238095</v>
      </c>
      <c r="AG166" s="52">
        <f t="shared" si="14"/>
        <v>-0.011627906976744186</v>
      </c>
      <c r="AH166" s="69">
        <f t="shared" si="15"/>
        <v>-5</v>
      </c>
      <c r="AI166" s="64"/>
      <c r="AJ166" s="8">
        <v>2.6588</v>
      </c>
      <c r="AK166" s="78">
        <f>(AJ166-AJ$85)/AJ$85</f>
        <v>1.954222222222222</v>
      </c>
      <c r="AL166" s="54">
        <f t="shared" si="12"/>
        <v>0.13092372498871657</v>
      </c>
      <c r="AM166" s="58">
        <f t="shared" si="16"/>
        <v>0.34809999999999963</v>
      </c>
    </row>
    <row r="167" spans="25:39" ht="12.75">
      <c r="Y167" s="19">
        <f t="shared" si="17"/>
        <v>60</v>
      </c>
      <c r="Z167" s="10"/>
      <c r="AA167" s="8"/>
      <c r="AB167" s="4"/>
      <c r="AC167" s="4">
        <v>40483</v>
      </c>
      <c r="AD167" s="22">
        <v>0</v>
      </c>
      <c r="AE167" s="11">
        <v>428</v>
      </c>
      <c r="AF167" s="15">
        <f>(AE167-AE$85)/AE$85</f>
        <v>1.5476190476190477</v>
      </c>
      <c r="AG167" s="52">
        <f t="shared" si="14"/>
        <v>-0.004672897196261682</v>
      </c>
      <c r="AH167" s="69">
        <f t="shared" si="15"/>
        <v>-2</v>
      </c>
      <c r="AI167" s="64"/>
      <c r="AJ167" s="8">
        <v>2.4052</v>
      </c>
      <c r="AK167" s="78">
        <f>(AJ167-AJ$85)/AJ$85</f>
        <v>1.6724444444444442</v>
      </c>
      <c r="AL167" s="54">
        <f t="shared" si="12"/>
        <v>-0.1054382171960752</v>
      </c>
      <c r="AM167" s="58">
        <f t="shared" si="16"/>
        <v>-0.25360000000000005</v>
      </c>
    </row>
    <row r="168" spans="25:39" ht="12.75">
      <c r="Y168" s="19">
        <f t="shared" si="17"/>
        <v>61</v>
      </c>
      <c r="Z168" s="10"/>
      <c r="AA168" s="8"/>
      <c r="AB168" s="4"/>
      <c r="AC168" s="4">
        <v>40513</v>
      </c>
      <c r="AD168" s="22">
        <v>0</v>
      </c>
      <c r="AE168" s="11">
        <v>435</v>
      </c>
      <c r="AF168" s="15">
        <f>(AE168-AE$85)/AE$85</f>
        <v>1.5892857142857142</v>
      </c>
      <c r="AG168" s="52">
        <f t="shared" si="14"/>
        <v>0.016091954022988506</v>
      </c>
      <c r="AH168" s="69">
        <f t="shared" si="15"/>
        <v>7</v>
      </c>
      <c r="AI168" s="64"/>
      <c r="AJ168" s="8">
        <v>2.5653</v>
      </c>
      <c r="AK168" s="78">
        <f>(AJ168-AJ$85)/AJ$85</f>
        <v>1.8503333333333336</v>
      </c>
      <c r="AL168" s="54">
        <f t="shared" si="12"/>
        <v>0.062409854597902915</v>
      </c>
      <c r="AM168" s="58">
        <f t="shared" si="16"/>
        <v>0.16010000000000035</v>
      </c>
    </row>
    <row r="169" spans="25:39" ht="12.75">
      <c r="Y169" s="19">
        <f t="shared" si="17"/>
        <v>62</v>
      </c>
      <c r="Z169" s="85">
        <f>IF(AE169&gt;0,AVERAGE(AE169:AE180),"")</f>
        <v>515.5</v>
      </c>
      <c r="AA169" s="86">
        <f>IF(AJ169&gt;0,AVERAGE(AJ169:AJ180),"")</f>
        <v>3.100983333333333</v>
      </c>
      <c r="AB169" s="3">
        <f>+AC169</f>
        <v>40544</v>
      </c>
      <c r="AC169" s="3">
        <v>40544</v>
      </c>
      <c r="AD169" s="22">
        <v>0</v>
      </c>
      <c r="AE169" s="11">
        <v>448</v>
      </c>
      <c r="AF169" s="15">
        <f>(AE169-AE$85)/AE$85</f>
        <v>1.6666666666666667</v>
      </c>
      <c r="AG169" s="52">
        <f t="shared" si="14"/>
        <v>0.029017857142857144</v>
      </c>
      <c r="AH169" s="69">
        <f t="shared" si="15"/>
        <v>13</v>
      </c>
      <c r="AI169" s="64"/>
      <c r="AJ169" s="8">
        <v>2.5464</v>
      </c>
      <c r="AK169" s="78">
        <f>(AJ169-AJ$85)/AJ$85</f>
        <v>1.8293333333333337</v>
      </c>
      <c r="AL169" s="54">
        <f t="shared" si="12"/>
        <v>-0.007422243166823718</v>
      </c>
      <c r="AM169" s="58">
        <f t="shared" si="16"/>
        <v>-0.018899999999999917</v>
      </c>
    </row>
    <row r="170" spans="25:39" ht="12.75">
      <c r="Y170" s="19">
        <f t="shared" si="17"/>
        <v>63</v>
      </c>
      <c r="Z170" s="10"/>
      <c r="AA170" s="8"/>
      <c r="AB170" s="3"/>
      <c r="AC170" s="3">
        <v>40575</v>
      </c>
      <c r="AD170" s="22">
        <v>0</v>
      </c>
      <c r="AE170" s="82">
        <v>454</v>
      </c>
      <c r="AF170" s="15">
        <f>(AE170-AE$85)/AE$85</f>
        <v>1.7023809523809523</v>
      </c>
      <c r="AG170" s="52">
        <f t="shared" si="14"/>
        <v>0.013215859030837005</v>
      </c>
      <c r="AH170" s="69">
        <f t="shared" si="15"/>
        <v>6</v>
      </c>
      <c r="AI170" s="64"/>
      <c r="AJ170" s="8">
        <v>2.7483</v>
      </c>
      <c r="AK170" s="78">
        <f>(AJ170-AJ$85)/AJ$85</f>
        <v>2.0536666666666665</v>
      </c>
      <c r="AL170" s="54">
        <f t="shared" si="12"/>
        <v>0.07346359567732771</v>
      </c>
      <c r="AM170" s="58">
        <f t="shared" si="16"/>
        <v>0.20189999999999975</v>
      </c>
    </row>
    <row r="171" spans="25:41" ht="12.75">
      <c r="Y171" s="19">
        <f t="shared" si="17"/>
        <v>64</v>
      </c>
      <c r="Z171" s="10"/>
      <c r="AA171" s="8"/>
      <c r="AB171" s="3"/>
      <c r="AC171" s="3">
        <v>40603</v>
      </c>
      <c r="AD171" s="22">
        <v>0</v>
      </c>
      <c r="AE171" s="11">
        <v>463</v>
      </c>
      <c r="AF171" s="15">
        <f>(AE171-AE$85)/AE$85</f>
        <v>1.755952380952381</v>
      </c>
      <c r="AG171" s="52">
        <f t="shared" si="14"/>
        <v>0.019438444924406047</v>
      </c>
      <c r="AH171" s="69">
        <f t="shared" si="15"/>
        <v>9</v>
      </c>
      <c r="AI171" s="64"/>
      <c r="AJ171" s="8">
        <v>3.2589</v>
      </c>
      <c r="AK171" s="78">
        <f>(AJ171-AJ$85)/AJ$85</f>
        <v>2.621</v>
      </c>
      <c r="AL171" s="54">
        <f t="shared" si="12"/>
        <v>0.15667863389487255</v>
      </c>
      <c r="AM171" s="58">
        <f t="shared" si="16"/>
        <v>0.5106000000000002</v>
      </c>
      <c r="AO171" s="1"/>
    </row>
    <row r="172" spans="25:41" ht="12.75">
      <c r="Y172" s="19">
        <f t="shared" si="17"/>
        <v>65</v>
      </c>
      <c r="Z172" s="10"/>
      <c r="AA172" s="8"/>
      <c r="AB172" s="3"/>
      <c r="AC172" s="3">
        <v>40634</v>
      </c>
      <c r="AD172" s="22">
        <v>0</v>
      </c>
      <c r="AE172" s="11">
        <v>489</v>
      </c>
      <c r="AF172" s="15">
        <f>(AE172-AE$85)/AE$85</f>
        <v>1.9107142857142858</v>
      </c>
      <c r="AG172" s="52">
        <f t="shared" si="14"/>
        <v>0.053169734151329244</v>
      </c>
      <c r="AH172" s="69">
        <f t="shared" si="15"/>
        <v>26</v>
      </c>
      <c r="AI172" s="64"/>
      <c r="AJ172" s="8">
        <v>3.3316</v>
      </c>
      <c r="AK172" s="78">
        <f>(AJ172-AJ$85)/AJ$85</f>
        <v>2.7017777777777776</v>
      </c>
      <c r="AL172" s="54">
        <f t="shared" si="12"/>
        <v>0.021821347100492185</v>
      </c>
      <c r="AM172" s="58">
        <f t="shared" si="16"/>
        <v>0.07269999999999976</v>
      </c>
      <c r="AO172" s="46" t="s">
        <v>21</v>
      </c>
    </row>
    <row r="173" spans="25:39" ht="12.75">
      <c r="Y173" s="19">
        <f t="shared" si="17"/>
        <v>66</v>
      </c>
      <c r="Z173" s="10"/>
      <c r="AA173" s="8"/>
      <c r="AB173" s="3"/>
      <c r="AC173" s="3">
        <v>40664</v>
      </c>
      <c r="AD173" s="23">
        <v>0.2</v>
      </c>
      <c r="AE173" s="11">
        <v>520</v>
      </c>
      <c r="AF173" s="15">
        <f>(AE173-AE$85)/AE$85</f>
        <v>2.0952380952380953</v>
      </c>
      <c r="AG173" s="52">
        <f t="shared" si="14"/>
        <v>0.05961538461538462</v>
      </c>
      <c r="AH173" s="69">
        <f t="shared" si="15"/>
        <v>31</v>
      </c>
      <c r="AI173" s="64"/>
      <c r="AJ173" s="8">
        <v>3.5006</v>
      </c>
      <c r="AK173" s="78">
        <f>(AJ173-AJ$85)/AJ$85</f>
        <v>2.8895555555555554</v>
      </c>
      <c r="AL173" s="54">
        <f t="shared" si="12"/>
        <v>0.04827743815345942</v>
      </c>
      <c r="AM173" s="58">
        <f t="shared" si="16"/>
        <v>0.16900000000000004</v>
      </c>
    </row>
    <row r="174" spans="25:39" ht="12.75">
      <c r="Y174" s="19">
        <f t="shared" si="17"/>
        <v>67</v>
      </c>
      <c r="Z174" s="10"/>
      <c r="AA174" s="8"/>
      <c r="AB174" s="3"/>
      <c r="AC174" s="3">
        <v>40695</v>
      </c>
      <c r="AD174" s="23">
        <v>0.2</v>
      </c>
      <c r="AE174" s="11">
        <v>541</v>
      </c>
      <c r="AF174" s="15">
        <f>(AE174-AE$85)/AE$85</f>
        <v>2.2202380952380953</v>
      </c>
      <c r="AG174" s="52">
        <f t="shared" si="14"/>
        <v>0.038817005545286505</v>
      </c>
      <c r="AH174" s="69">
        <f t="shared" si="15"/>
        <v>21</v>
      </c>
      <c r="AI174" s="64"/>
      <c r="AJ174" s="8">
        <v>3.2254</v>
      </c>
      <c r="AK174" s="78">
        <f>(AJ174-AJ$85)/AJ$85</f>
        <v>2.5837777777777777</v>
      </c>
      <c r="AL174" s="54">
        <f t="shared" si="12"/>
        <v>-0.08532275066658396</v>
      </c>
      <c r="AM174" s="58">
        <f t="shared" si="16"/>
        <v>-0.2751999999999999</v>
      </c>
    </row>
    <row r="175" spans="25:39" ht="12.75">
      <c r="Y175" s="19">
        <f t="shared" si="17"/>
        <v>68</v>
      </c>
      <c r="Z175" s="10"/>
      <c r="AA175" s="8"/>
      <c r="AB175" s="3">
        <f>+AC175</f>
        <v>40725</v>
      </c>
      <c r="AC175" s="3">
        <v>40725</v>
      </c>
      <c r="AD175" s="23">
        <v>0.2</v>
      </c>
      <c r="AE175" s="11">
        <v>551</v>
      </c>
      <c r="AF175" s="15">
        <f>(AE175-AE$85)/AE$85</f>
        <v>2.2797619047619047</v>
      </c>
      <c r="AG175" s="52">
        <f t="shared" si="14"/>
        <v>0.018148820326678767</v>
      </c>
      <c r="AH175" s="69">
        <f t="shared" si="15"/>
        <v>10</v>
      </c>
      <c r="AI175" s="64"/>
      <c r="AJ175" s="8">
        <v>2.9529</v>
      </c>
      <c r="AK175" s="78">
        <f>(AJ175-AJ$85)/AJ$85</f>
        <v>2.281</v>
      </c>
      <c r="AL175" s="54">
        <f t="shared" si="12"/>
        <v>-0.09228216329709775</v>
      </c>
      <c r="AM175" s="58">
        <f t="shared" si="16"/>
        <v>-0.27249999999999996</v>
      </c>
    </row>
    <row r="176" spans="25:39" ht="12.75">
      <c r="Y176" s="19">
        <f t="shared" si="17"/>
        <v>69</v>
      </c>
      <c r="Z176" s="10"/>
      <c r="AA176" s="8"/>
      <c r="AB176" s="3"/>
      <c r="AC176" s="3">
        <v>40756</v>
      </c>
      <c r="AD176" s="23">
        <v>0.2</v>
      </c>
      <c r="AE176" s="11">
        <v>566</v>
      </c>
      <c r="AF176" s="15">
        <f>(AE176-AE$85)/AE$85</f>
        <v>2.369047619047619</v>
      </c>
      <c r="AG176" s="52">
        <f t="shared" si="14"/>
        <v>0.026501766784452298</v>
      </c>
      <c r="AH176" s="69">
        <f t="shared" si="15"/>
        <v>15</v>
      </c>
      <c r="AI176" s="64"/>
      <c r="AJ176" s="8">
        <v>3.1036</v>
      </c>
      <c r="AK176" s="17">
        <f>(AJ176-AJ$85)/AJ$85</f>
        <v>2.4484444444444446</v>
      </c>
      <c r="AL176" s="54">
        <f t="shared" si="12"/>
        <v>0.048556515014821514</v>
      </c>
      <c r="AM176" s="58">
        <f t="shared" si="16"/>
        <v>0.15070000000000006</v>
      </c>
    </row>
    <row r="177" spans="25:39" ht="12.75">
      <c r="Y177" s="19">
        <f t="shared" si="17"/>
        <v>70</v>
      </c>
      <c r="Z177" s="10"/>
      <c r="AA177" s="8"/>
      <c r="AB177" s="3"/>
      <c r="AC177" s="3">
        <v>40787</v>
      </c>
      <c r="AD177" s="23">
        <v>0.2</v>
      </c>
      <c r="AE177" s="11">
        <v>562</v>
      </c>
      <c r="AF177" s="15">
        <f>(AE177-AE$85)/AE$85</f>
        <v>2.3452380952380953</v>
      </c>
      <c r="AG177" s="52">
        <f t="shared" si="14"/>
        <v>-0.0071174377224199285</v>
      </c>
      <c r="AH177" s="69">
        <f t="shared" si="15"/>
        <v>-4</v>
      </c>
      <c r="AI177" s="64"/>
      <c r="AJ177" s="8">
        <v>3.1651</v>
      </c>
      <c r="AK177" s="17">
        <f>(AJ177-AJ$85)/AJ$85</f>
        <v>2.5167777777777776</v>
      </c>
      <c r="AL177" s="54">
        <f t="shared" si="12"/>
        <v>0.01943066569776616</v>
      </c>
      <c r="AM177" s="58">
        <f t="shared" si="16"/>
        <v>0.061499999999999666</v>
      </c>
    </row>
    <row r="178" spans="25:39" ht="12.75">
      <c r="Y178" s="19">
        <f t="shared" si="17"/>
        <v>71</v>
      </c>
      <c r="Z178" s="10"/>
      <c r="AA178" s="8"/>
      <c r="AB178" s="3"/>
      <c r="AC178" s="3">
        <v>40817</v>
      </c>
      <c r="AD178" s="23">
        <v>0.2</v>
      </c>
      <c r="AE178" s="11">
        <v>541</v>
      </c>
      <c r="AF178" s="15">
        <f>(AE178-AE$85)/AE$85</f>
        <v>2.2202380952380953</v>
      </c>
      <c r="AG178" s="52">
        <f t="shared" si="14"/>
        <v>-0.038817005545286505</v>
      </c>
      <c r="AH178" s="69">
        <f t="shared" si="15"/>
        <v>-21</v>
      </c>
      <c r="AI178" s="64"/>
      <c r="AJ178" s="8">
        <v>3.0725</v>
      </c>
      <c r="AK178" s="17">
        <f>(AJ178-AJ$85)/AJ$85</f>
        <v>2.4138888888888888</v>
      </c>
      <c r="AL178" s="54">
        <f t="shared" si="12"/>
        <v>-0.030138323840520755</v>
      </c>
      <c r="AM178" s="58">
        <f t="shared" si="16"/>
        <v>-0.09260000000000002</v>
      </c>
    </row>
    <row r="179" spans="25:39" ht="12.75">
      <c r="Y179" s="19">
        <f t="shared" si="17"/>
        <v>72</v>
      </c>
      <c r="Z179" s="10"/>
      <c r="AA179" s="8"/>
      <c r="AB179" s="3"/>
      <c r="AC179" s="3">
        <v>40848</v>
      </c>
      <c r="AD179" s="22">
        <v>0</v>
      </c>
      <c r="AE179" s="11">
        <v>522</v>
      </c>
      <c r="AF179" s="15">
        <f>(AE179-AE$85)/AE$85</f>
        <v>2.107142857142857</v>
      </c>
      <c r="AG179" s="52">
        <f t="shared" si="14"/>
        <v>-0.03639846743295019</v>
      </c>
      <c r="AH179" s="69">
        <f t="shared" si="15"/>
        <v>-19</v>
      </c>
      <c r="AI179" s="64"/>
      <c r="AJ179" s="8">
        <v>3.2778</v>
      </c>
      <c r="AK179" s="17">
        <f>(AJ179-AJ$85)/AJ$85</f>
        <v>2.642</v>
      </c>
      <c r="AL179" s="54">
        <f t="shared" si="12"/>
        <v>0.06263347367136501</v>
      </c>
      <c r="AM179" s="58">
        <f t="shared" si="16"/>
        <v>0.20530000000000026</v>
      </c>
    </row>
    <row r="180" spans="25:39" ht="12.75">
      <c r="Y180" s="19">
        <f t="shared" si="17"/>
        <v>73</v>
      </c>
      <c r="Z180" s="10"/>
      <c r="AA180" s="8"/>
      <c r="AB180" s="3"/>
      <c r="AC180" s="3">
        <v>40878</v>
      </c>
      <c r="AD180" s="22">
        <v>0</v>
      </c>
      <c r="AE180" s="11">
        <v>529</v>
      </c>
      <c r="AF180" s="15">
        <f>(AE180-AE$85)/AE$85</f>
        <v>2.1488095238095237</v>
      </c>
      <c r="AG180" s="52">
        <f t="shared" si="14"/>
        <v>0.013232514177693762</v>
      </c>
      <c r="AH180" s="69">
        <f aca="true" t="shared" si="18" ref="AH180:AH204">+AE180-AE179</f>
        <v>7</v>
      </c>
      <c r="AI180" s="64"/>
      <c r="AJ180" s="8">
        <v>3.0287</v>
      </c>
      <c r="AK180" s="17">
        <f>(AJ180-AJ$85)/AJ$85</f>
        <v>2.3652222222222226</v>
      </c>
      <c r="AL180" s="54">
        <f t="shared" si="12"/>
        <v>-0.08224650840294512</v>
      </c>
      <c r="AM180" s="58">
        <f aca="true" t="shared" si="19" ref="AM180:AM187">+AJ180-AJ179</f>
        <v>-0.24909999999999988</v>
      </c>
    </row>
    <row r="181" spans="25:39" ht="12.75">
      <c r="Y181" s="19">
        <f t="shared" si="17"/>
        <v>74</v>
      </c>
      <c r="Z181" s="85">
        <f>IF(AE181&gt;0,AVERAGE(AE181:AE192),"")</f>
        <v>601.3333333333334</v>
      </c>
      <c r="AA181" s="86">
        <f>IF(AJ181&gt;0,AVERAGE(AJ181:AJ192),"")</f>
        <v>3.2101166666666665</v>
      </c>
      <c r="AB181" s="4">
        <f>+AC181</f>
        <v>40909</v>
      </c>
      <c r="AC181" s="4">
        <v>40909</v>
      </c>
      <c r="AD181" s="22">
        <v>0</v>
      </c>
      <c r="AE181" s="11">
        <v>564</v>
      </c>
      <c r="AF181" s="15">
        <f>(AE181-AE$85)/AE$85</f>
        <v>2.357142857142857</v>
      </c>
      <c r="AG181" s="52">
        <f t="shared" si="14"/>
        <v>0.06205673758865248</v>
      </c>
      <c r="AH181" s="69">
        <f t="shared" si="18"/>
        <v>35</v>
      </c>
      <c r="AI181" s="64"/>
      <c r="AJ181" s="8">
        <v>2.9928</v>
      </c>
      <c r="AK181" s="17">
        <f>(AJ181-AJ$85)/AJ$85</f>
        <v>2.3253333333333335</v>
      </c>
      <c r="AL181" s="54">
        <f t="shared" si="12"/>
        <v>-0.011995455760491935</v>
      </c>
      <c r="AM181" s="58">
        <f t="shared" si="19"/>
        <v>-0.035900000000000265</v>
      </c>
    </row>
    <row r="182" spans="25:39" ht="12.75">
      <c r="Y182" s="19">
        <f t="shared" si="17"/>
        <v>75</v>
      </c>
      <c r="Z182" s="10"/>
      <c r="AA182" s="8"/>
      <c r="AB182" s="4"/>
      <c r="AC182" s="4">
        <v>40940</v>
      </c>
      <c r="AD182" s="22">
        <v>0</v>
      </c>
      <c r="AE182" s="11">
        <v>581</v>
      </c>
      <c r="AF182" s="15">
        <f>(AE182-AE$85)/AE$85</f>
        <v>2.4583333333333335</v>
      </c>
      <c r="AG182" s="52">
        <f t="shared" si="14"/>
        <v>0.029259896729776247</v>
      </c>
      <c r="AH182" s="69">
        <f t="shared" si="18"/>
        <v>17</v>
      </c>
      <c r="AI182" s="64"/>
      <c r="AJ182" s="8">
        <v>3.1363</v>
      </c>
      <c r="AK182" s="17">
        <f>(AJ182-AJ$85)/AJ$85</f>
        <v>2.4847777777777775</v>
      </c>
      <c r="AL182" s="54">
        <f t="shared" si="12"/>
        <v>0.04575455154162547</v>
      </c>
      <c r="AM182" s="58">
        <f t="shared" si="19"/>
        <v>0.14349999999999996</v>
      </c>
    </row>
    <row r="183" spans="25:39" ht="12.75">
      <c r="Y183" s="19">
        <f t="shared" si="17"/>
        <v>76</v>
      </c>
      <c r="Z183" s="10"/>
      <c r="AA183" s="8"/>
      <c r="AB183" s="4"/>
      <c r="AC183" s="4">
        <v>40969</v>
      </c>
      <c r="AD183" s="22">
        <v>0</v>
      </c>
      <c r="AE183" s="11">
        <v>594</v>
      </c>
      <c r="AF183" s="15">
        <f>(AE183-AE$85)/AE$85</f>
        <v>2.5357142857142856</v>
      </c>
      <c r="AG183" s="52">
        <f t="shared" si="14"/>
        <v>0.021885521885521887</v>
      </c>
      <c r="AH183" s="69">
        <f t="shared" si="18"/>
        <v>13</v>
      </c>
      <c r="AI183" s="64"/>
      <c r="AJ183" s="8">
        <v>3.481</v>
      </c>
      <c r="AK183" s="17">
        <f>(AJ183-AJ$85)/AJ$85</f>
        <v>2.8677777777777775</v>
      </c>
      <c r="AL183" s="54">
        <f t="shared" si="12"/>
        <v>0.09902326917552429</v>
      </c>
      <c r="AM183" s="58">
        <f t="shared" si="19"/>
        <v>0.3447</v>
      </c>
    </row>
    <row r="184" spans="25:39" ht="12.75">
      <c r="Y184" s="19">
        <f t="shared" si="17"/>
        <v>77</v>
      </c>
      <c r="Z184" s="10"/>
      <c r="AA184" s="8"/>
      <c r="AB184" s="4"/>
      <c r="AC184" s="4">
        <v>41000</v>
      </c>
      <c r="AD184" s="22">
        <v>0</v>
      </c>
      <c r="AE184" s="11">
        <v>611</v>
      </c>
      <c r="AF184" s="15">
        <f>(AE184-AE$85)/AE$85</f>
        <v>2.636904761904762</v>
      </c>
      <c r="AG184" s="52">
        <f t="shared" si="14"/>
        <v>0.027823240589198037</v>
      </c>
      <c r="AH184" s="69">
        <f t="shared" si="18"/>
        <v>17</v>
      </c>
      <c r="AI184" s="64"/>
      <c r="AJ184" s="8">
        <v>3.5352</v>
      </c>
      <c r="AK184" s="17">
        <f>(AJ184-AJ$85)/AJ$85</f>
        <v>2.9280000000000004</v>
      </c>
      <c r="AL184" s="54">
        <f t="shared" si="12"/>
        <v>0.01533152296899758</v>
      </c>
      <c r="AM184" s="58">
        <f t="shared" si="19"/>
        <v>0.05420000000000025</v>
      </c>
    </row>
    <row r="185" spans="25:39" ht="12.75">
      <c r="Y185" s="19">
        <f t="shared" si="17"/>
        <v>78</v>
      </c>
      <c r="Z185" s="10"/>
      <c r="AA185" s="8"/>
      <c r="AB185" s="4"/>
      <c r="AC185" s="4">
        <v>41030</v>
      </c>
      <c r="AD185" s="23">
        <v>0.2</v>
      </c>
      <c r="AE185" s="11">
        <v>624</v>
      </c>
      <c r="AF185" s="15">
        <f>(AE185-AE$85)/AE$85</f>
        <v>2.7142857142857144</v>
      </c>
      <c r="AG185" s="52">
        <f t="shared" si="14"/>
        <v>0.020833333333333332</v>
      </c>
      <c r="AH185" s="69">
        <f t="shared" si="18"/>
        <v>13</v>
      </c>
      <c r="AI185" s="64"/>
      <c r="AJ185" s="8">
        <v>3.4183</v>
      </c>
      <c r="AK185" s="17">
        <f>(AJ185-AJ$85)/AJ$85</f>
        <v>2.798111111111111</v>
      </c>
      <c r="AL185" s="54">
        <f t="shared" si="12"/>
        <v>-0.03419828569756903</v>
      </c>
      <c r="AM185" s="58">
        <f t="shared" si="19"/>
        <v>-0.11690000000000023</v>
      </c>
    </row>
    <row r="186" spans="25:39" ht="12.75">
      <c r="Y186" s="19">
        <f t="shared" si="17"/>
        <v>79</v>
      </c>
      <c r="Z186" s="10"/>
      <c r="AA186" s="8"/>
      <c r="AB186" s="4"/>
      <c r="AC186" s="4">
        <v>41061</v>
      </c>
      <c r="AD186" s="23">
        <v>0.2</v>
      </c>
      <c r="AE186" s="11">
        <v>639</v>
      </c>
      <c r="AF186" s="15">
        <f>(AE186-AE$85)/AE$85</f>
        <v>2.8035714285714284</v>
      </c>
      <c r="AG186" s="52">
        <f t="shared" si="14"/>
        <v>0.023474178403755867</v>
      </c>
      <c r="AH186" s="69">
        <f t="shared" si="18"/>
        <v>15</v>
      </c>
      <c r="AI186" s="64"/>
      <c r="AJ186" s="8">
        <v>2.8427</v>
      </c>
      <c r="AK186" s="17">
        <f>(AJ186-AJ$85)/AJ$85</f>
        <v>2.1585555555555556</v>
      </c>
      <c r="AL186" s="54">
        <f t="shared" si="12"/>
        <v>-0.2024835543673269</v>
      </c>
      <c r="AM186" s="58">
        <f t="shared" si="19"/>
        <v>-0.5756000000000001</v>
      </c>
    </row>
    <row r="187" spans="25:39" ht="12.75">
      <c r="Y187" s="19">
        <f t="shared" si="17"/>
        <v>80</v>
      </c>
      <c r="Z187" s="10"/>
      <c r="AA187" s="8"/>
      <c r="AB187" s="4">
        <f>+AC187</f>
        <v>41091</v>
      </c>
      <c r="AC187" s="4">
        <v>41091</v>
      </c>
      <c r="AD187" s="23">
        <v>0.2</v>
      </c>
      <c r="AE187" s="11">
        <v>638</v>
      </c>
      <c r="AF187" s="15">
        <f>(AE187-AE$85)/AE$85</f>
        <v>2.7976190476190474</v>
      </c>
      <c r="AG187" s="52">
        <f t="shared" si="14"/>
        <v>-0.001567398119122257</v>
      </c>
      <c r="AH187" s="69">
        <f t="shared" si="18"/>
        <v>-1</v>
      </c>
      <c r="AI187" s="64"/>
      <c r="AJ187" s="8">
        <v>2.8427</v>
      </c>
      <c r="AK187" s="17">
        <f>(AJ187-AJ$85)/AJ$85</f>
        <v>2.1585555555555556</v>
      </c>
      <c r="AL187" s="54">
        <f t="shared" si="12"/>
        <v>0</v>
      </c>
      <c r="AM187" s="58">
        <f t="shared" si="19"/>
        <v>0</v>
      </c>
    </row>
    <row r="188" spans="25:39" ht="12.75">
      <c r="Y188" s="19">
        <f t="shared" si="17"/>
        <v>81</v>
      </c>
      <c r="Z188" s="10"/>
      <c r="AA188" s="8"/>
      <c r="AB188" s="4"/>
      <c r="AC188" s="4">
        <v>41122</v>
      </c>
      <c r="AD188" s="23">
        <v>0.2</v>
      </c>
      <c r="AE188" s="11">
        <v>607</v>
      </c>
      <c r="AF188" s="15">
        <f>(AE188-AE$85)/AE$85</f>
        <v>2.613095238095238</v>
      </c>
      <c r="AG188" s="52">
        <f t="shared" si="14"/>
        <v>-0.051070840197693576</v>
      </c>
      <c r="AH188" s="69">
        <f t="shared" si="18"/>
        <v>-31</v>
      </c>
      <c r="AI188" s="64"/>
      <c r="AJ188" s="8">
        <v>3.1421</v>
      </c>
      <c r="AK188" s="17">
        <f>(AJ188-AJ$85)/AJ$85</f>
        <v>2.4912222222222224</v>
      </c>
      <c r="AL188" s="54">
        <f t="shared" si="12"/>
        <v>0.09528659176983556</v>
      </c>
      <c r="AM188" s="58">
        <f aca="true" t="shared" si="20" ref="AM188:AM211">+AJ188-AJ187</f>
        <v>0.29940000000000033</v>
      </c>
    </row>
    <row r="189" spans="25:39" ht="12.75">
      <c r="Y189" s="19">
        <f t="shared" si="17"/>
        <v>82</v>
      </c>
      <c r="Z189" s="10"/>
      <c r="AA189" s="8"/>
      <c r="AB189" s="4"/>
      <c r="AC189" s="4">
        <v>41153</v>
      </c>
      <c r="AD189" s="23">
        <v>0.2</v>
      </c>
      <c r="AE189" s="11">
        <v>595</v>
      </c>
      <c r="AF189" s="15">
        <f>(AE189-AE$85)/AE$85</f>
        <v>2.5416666666666665</v>
      </c>
      <c r="AG189" s="52">
        <f t="shared" si="14"/>
        <v>-0.020168067226890758</v>
      </c>
      <c r="AH189" s="69">
        <f t="shared" si="18"/>
        <v>-12</v>
      </c>
      <c r="AI189" s="64"/>
      <c r="AJ189" s="8">
        <v>3.5743</v>
      </c>
      <c r="AK189" s="17">
        <f>(AJ189-AJ$85)/AJ$85</f>
        <v>2.9714444444444443</v>
      </c>
      <c r="AL189" s="54">
        <f t="shared" si="12"/>
        <v>0.12091878129983491</v>
      </c>
      <c r="AM189" s="58">
        <f t="shared" si="20"/>
        <v>0.4321999999999999</v>
      </c>
    </row>
    <row r="190" spans="25:39" ht="12.75">
      <c r="Y190" s="19">
        <f t="shared" si="17"/>
        <v>83</v>
      </c>
      <c r="Z190" s="10"/>
      <c r="AA190" s="8"/>
      <c r="AB190" s="4"/>
      <c r="AC190" s="4">
        <v>41183</v>
      </c>
      <c r="AD190" s="23">
        <v>0.2</v>
      </c>
      <c r="AE190" s="11">
        <v>590</v>
      </c>
      <c r="AF190" s="15">
        <f>(AE190-AE$85)/AE$85</f>
        <v>2.511904761904762</v>
      </c>
      <c r="AG190" s="52">
        <f t="shared" si="14"/>
        <v>-0.00847457627118644</v>
      </c>
      <c r="AH190" s="69">
        <f t="shared" si="18"/>
        <v>-5</v>
      </c>
      <c r="AI190" s="64"/>
      <c r="AJ190" s="8">
        <v>3.239</v>
      </c>
      <c r="AK190" s="17">
        <f>(AJ190-AJ$85)/AJ$85</f>
        <v>2.598888888888889</v>
      </c>
      <c r="AL190" s="54">
        <f t="shared" si="12"/>
        <v>-0.10351960481630137</v>
      </c>
      <c r="AM190" s="58">
        <f t="shared" si="20"/>
        <v>-0.33530000000000015</v>
      </c>
    </row>
    <row r="191" spans="25:39" ht="12.75">
      <c r="Y191" s="19">
        <f t="shared" si="17"/>
        <v>84</v>
      </c>
      <c r="Z191" s="10"/>
      <c r="AA191" s="8"/>
      <c r="AB191" s="4"/>
      <c r="AC191" s="4">
        <v>41214</v>
      </c>
      <c r="AD191" s="22">
        <v>0</v>
      </c>
      <c r="AE191" s="11">
        <v>588</v>
      </c>
      <c r="AF191" s="15">
        <f>(AE191-AE$85)/AE$85</f>
        <v>2.5</v>
      </c>
      <c r="AG191" s="52">
        <f t="shared" si="14"/>
        <v>-0.003401360544217687</v>
      </c>
      <c r="AH191" s="69">
        <f t="shared" si="18"/>
        <v>-2</v>
      </c>
      <c r="AI191" s="64"/>
      <c r="AJ191" s="8">
        <v>3.2328</v>
      </c>
      <c r="AK191" s="17">
        <f>(AJ191-AJ$85)/AJ$85</f>
        <v>2.592</v>
      </c>
      <c r="AL191" s="54">
        <f t="shared" si="12"/>
        <v>-0.0019178421182874787</v>
      </c>
      <c r="AM191" s="58">
        <f t="shared" si="20"/>
        <v>-0.006199999999999761</v>
      </c>
    </row>
    <row r="192" spans="25:39" ht="12.75">
      <c r="Y192" s="19">
        <f t="shared" si="17"/>
        <v>85</v>
      </c>
      <c r="Z192" s="10"/>
      <c r="AA192" s="8"/>
      <c r="AB192" s="4"/>
      <c r="AC192" s="4">
        <v>41244</v>
      </c>
      <c r="AD192" s="22">
        <v>0</v>
      </c>
      <c r="AE192" s="11">
        <v>585</v>
      </c>
      <c r="AF192" s="15">
        <f>(AE192-AE$85)/AE$85</f>
        <v>2.482142857142857</v>
      </c>
      <c r="AG192" s="52">
        <f t="shared" si="14"/>
        <v>-0.005128205128205128</v>
      </c>
      <c r="AH192" s="69">
        <f t="shared" si="18"/>
        <v>-3</v>
      </c>
      <c r="AI192" s="64"/>
      <c r="AJ192" s="8">
        <v>3.0842</v>
      </c>
      <c r="AK192" s="17">
        <f>(AJ192-AJ$85)/AJ$85</f>
        <v>2.426888888888889</v>
      </c>
      <c r="AL192" s="54">
        <f t="shared" si="12"/>
        <v>-0.04818105181246354</v>
      </c>
      <c r="AM192" s="58">
        <f t="shared" si="20"/>
        <v>-0.14860000000000007</v>
      </c>
    </row>
    <row r="193" spans="25:39" ht="12.75">
      <c r="Y193" s="19">
        <f t="shared" si="17"/>
        <v>86</v>
      </c>
      <c r="Z193" s="85">
        <f>IF(AE193&gt;0,AVERAGE(AE193:AE204),"")</f>
        <v>542.6363636363636</v>
      </c>
      <c r="AA193" s="86">
        <f>IF(AJ193&gt;0,AVERAGE(AJ193:AJ204),"")</f>
        <v>3.055775</v>
      </c>
      <c r="AB193" s="3">
        <f>+AC193</f>
        <v>41275</v>
      </c>
      <c r="AC193" s="3">
        <v>41275</v>
      </c>
      <c r="AD193" s="22">
        <v>0</v>
      </c>
      <c r="AE193" s="11">
        <v>585</v>
      </c>
      <c r="AF193" s="15">
        <f>(AE193-AE$85)/AE$85</f>
        <v>2.482142857142857</v>
      </c>
      <c r="AG193" s="52">
        <f t="shared" si="14"/>
        <v>0</v>
      </c>
      <c r="AH193" s="69">
        <f t="shared" si="18"/>
        <v>0</v>
      </c>
      <c r="AI193" s="64"/>
      <c r="AJ193" s="8">
        <v>3.0736</v>
      </c>
      <c r="AK193" s="17">
        <f>(AJ193-AJ$85)/AJ$85</f>
        <v>2.415111111111111</v>
      </c>
      <c r="AL193" s="54">
        <f t="shared" si="12"/>
        <v>-0.0034487246225924535</v>
      </c>
      <c r="AM193" s="58">
        <f t="shared" si="20"/>
        <v>-0.010600000000000165</v>
      </c>
    </row>
    <row r="194" spans="25:39" ht="12.75">
      <c r="Y194" s="19">
        <f t="shared" si="17"/>
        <v>87</v>
      </c>
      <c r="Z194" s="10"/>
      <c r="AA194" s="8"/>
      <c r="AB194" s="3"/>
      <c r="AC194" s="3">
        <v>41306</v>
      </c>
      <c r="AD194" s="22">
        <v>0</v>
      </c>
      <c r="AE194" s="11">
        <v>570</v>
      </c>
      <c r="AF194" s="15">
        <f>(AE194-AE$85)/AE$85</f>
        <v>2.392857142857143</v>
      </c>
      <c r="AG194" s="52">
        <f t="shared" si="14"/>
        <v>-0.02631578947368421</v>
      </c>
      <c r="AH194" s="69">
        <f t="shared" si="18"/>
        <v>-15</v>
      </c>
      <c r="AI194" s="64"/>
      <c r="AJ194" s="8">
        <v>3.2366</v>
      </c>
      <c r="AK194" s="17">
        <f>(AJ194-AJ$85)/AJ$85</f>
        <v>2.5962222222222224</v>
      </c>
      <c r="AL194" s="54">
        <f t="shared" si="12"/>
        <v>0.050361490452944524</v>
      </c>
      <c r="AM194" s="58">
        <f t="shared" si="20"/>
        <v>0.16300000000000026</v>
      </c>
    </row>
    <row r="195" spans="25:39" ht="12.75">
      <c r="Y195" s="19">
        <f t="shared" si="17"/>
        <v>88</v>
      </c>
      <c r="Z195" s="10"/>
      <c r="AA195" s="8"/>
      <c r="AB195" s="3"/>
      <c r="AC195" s="3">
        <v>41334</v>
      </c>
      <c r="AD195" s="22">
        <v>0</v>
      </c>
      <c r="AE195" s="11">
        <v>555</v>
      </c>
      <c r="AF195" s="15">
        <f>(AE195-AE$85)/AE$85</f>
        <v>2.3035714285714284</v>
      </c>
      <c r="AG195" s="52">
        <f t="shared" si="14"/>
        <v>-0.02702702702702703</v>
      </c>
      <c r="AH195" s="69">
        <f t="shared" si="18"/>
        <v>-15</v>
      </c>
      <c r="AI195" s="64"/>
      <c r="AJ195" s="8">
        <v>3.0817</v>
      </c>
      <c r="AK195" s="17">
        <f>(AJ195-AJ$85)/AJ$85</f>
        <v>2.4241111111111113</v>
      </c>
      <c r="AL195" s="54">
        <f t="shared" si="12"/>
        <v>-0.05026446441898953</v>
      </c>
      <c r="AM195" s="58">
        <f t="shared" si="20"/>
        <v>-0.15490000000000004</v>
      </c>
    </row>
    <row r="196" spans="25:39" ht="12.75">
      <c r="Y196" s="19">
        <f t="shared" si="17"/>
        <v>89</v>
      </c>
      <c r="Z196" s="10"/>
      <c r="AA196" s="8"/>
      <c r="AB196" s="3"/>
      <c r="AC196" s="3">
        <v>41365</v>
      </c>
      <c r="AD196" s="22">
        <v>0</v>
      </c>
      <c r="AE196" s="11">
        <v>547</v>
      </c>
      <c r="AF196" s="15">
        <f>(AE196-AE$85)/AE$85</f>
        <v>2.255952380952381</v>
      </c>
      <c r="AG196" s="52">
        <f t="shared" si="14"/>
        <v>-0.014625228519195612</v>
      </c>
      <c r="AH196" s="69">
        <f t="shared" si="18"/>
        <v>-8</v>
      </c>
      <c r="AI196" s="64"/>
      <c r="AJ196" s="8">
        <v>3.1488</v>
      </c>
      <c r="AK196" s="17">
        <f>(AJ196-AJ$85)/AJ$85</f>
        <v>2.498666666666667</v>
      </c>
      <c r="AL196" s="54">
        <f t="shared" si="12"/>
        <v>0.021309705284552824</v>
      </c>
      <c r="AM196" s="58">
        <f t="shared" si="20"/>
        <v>0.06709999999999994</v>
      </c>
    </row>
    <row r="197" spans="25:39" ht="12.75">
      <c r="Y197" s="19">
        <f t="shared" si="17"/>
        <v>90</v>
      </c>
      <c r="Z197" s="10"/>
      <c r="AA197" s="8"/>
      <c r="AB197" s="3"/>
      <c r="AC197" s="3">
        <v>41395</v>
      </c>
      <c r="AD197" s="23">
        <v>0.2</v>
      </c>
      <c r="AE197" s="11">
        <v>530</v>
      </c>
      <c r="AF197" s="15">
        <f>(AE197-AE$85)/AE$85</f>
        <v>2.1547619047619047</v>
      </c>
      <c r="AG197" s="52">
        <f t="shared" si="14"/>
        <v>-0.03207547169811321</v>
      </c>
      <c r="AH197" s="69">
        <f t="shared" si="18"/>
        <v>-17</v>
      </c>
      <c r="AI197" s="64"/>
      <c r="AJ197" s="8">
        <v>3.0224</v>
      </c>
      <c r="AK197" s="17">
        <f>(AJ197-AJ$85)/AJ$85</f>
        <v>2.3582222222222224</v>
      </c>
      <c r="AL197" s="54">
        <f t="shared" si="12"/>
        <v>-0.041821069348861775</v>
      </c>
      <c r="AM197" s="58">
        <f t="shared" si="20"/>
        <v>-0.12639999999999985</v>
      </c>
    </row>
    <row r="198" spans="25:39" ht="12.75">
      <c r="Y198" s="19">
        <f t="shared" si="17"/>
        <v>91</v>
      </c>
      <c r="Z198" s="10"/>
      <c r="AA198" s="8"/>
      <c r="AB198" s="3"/>
      <c r="AC198" s="3">
        <v>41426</v>
      </c>
      <c r="AD198" s="23">
        <v>0.2</v>
      </c>
      <c r="AE198" s="11">
        <v>530</v>
      </c>
      <c r="AF198" s="15">
        <f>(AE198-AE$85)/AE$85</f>
        <v>2.1547619047619047</v>
      </c>
      <c r="AG198" s="52">
        <f t="shared" si="14"/>
        <v>0</v>
      </c>
      <c r="AH198" s="69">
        <f t="shared" si="18"/>
        <v>0</v>
      </c>
      <c r="AI198" s="64"/>
      <c r="AJ198" s="80">
        <v>2.7865</v>
      </c>
      <c r="AK198" s="17">
        <f>(AJ198-AJ$85)/AJ$85</f>
        <v>2.0961111111111115</v>
      </c>
      <c r="AL198" s="54">
        <f t="shared" si="12"/>
        <v>-0.08465817333572581</v>
      </c>
      <c r="AM198" s="58">
        <f t="shared" si="20"/>
        <v>-0.2359</v>
      </c>
    </row>
    <row r="199" spans="25:39" ht="12.75">
      <c r="Y199" s="19">
        <f t="shared" si="17"/>
        <v>92</v>
      </c>
      <c r="Z199" s="10"/>
      <c r="AA199" s="8"/>
      <c r="AB199" s="3">
        <f>+AC199</f>
        <v>41456</v>
      </c>
      <c r="AC199" s="3">
        <v>41456</v>
      </c>
      <c r="AD199" s="23">
        <v>0.2</v>
      </c>
      <c r="AE199" s="11">
        <v>530</v>
      </c>
      <c r="AF199" s="15">
        <f>(AE199-AE$85)/AE$85</f>
        <v>2.1547619047619047</v>
      </c>
      <c r="AG199" s="52">
        <f t="shared" si="14"/>
        <v>0</v>
      </c>
      <c r="AH199" s="69">
        <f t="shared" si="18"/>
        <v>0</v>
      </c>
      <c r="AI199" s="64"/>
      <c r="AJ199" s="8">
        <v>2.9473</v>
      </c>
      <c r="AK199" s="17">
        <f>(AJ199-AJ$85)/AJ$85</f>
        <v>2.2747777777777776</v>
      </c>
      <c r="AL199" s="54">
        <f t="shared" si="12"/>
        <v>0.05455840939164646</v>
      </c>
      <c r="AM199" s="58">
        <f t="shared" si="20"/>
        <v>0.1607999999999996</v>
      </c>
    </row>
    <row r="200" spans="25:39" ht="12.75">
      <c r="Y200" s="19">
        <f t="shared" si="17"/>
        <v>93</v>
      </c>
      <c r="Z200" s="10"/>
      <c r="AA200" s="8"/>
      <c r="AB200" s="3"/>
      <c r="AC200" s="3">
        <v>41487</v>
      </c>
      <c r="AD200" s="23">
        <v>0.2</v>
      </c>
      <c r="AE200" s="11">
        <v>531</v>
      </c>
      <c r="AF200" s="15">
        <f>(AE200-AE$85)/AE$85</f>
        <v>2.1607142857142856</v>
      </c>
      <c r="AG200" s="52">
        <f t="shared" si="14"/>
        <v>0.0018832391713747645</v>
      </c>
      <c r="AH200" s="69">
        <f t="shared" si="18"/>
        <v>1</v>
      </c>
      <c r="AI200" s="64"/>
      <c r="AJ200" s="8">
        <v>3.134</v>
      </c>
      <c r="AK200" s="17">
        <f>(AJ200-AJ$85)/AJ$85</f>
        <v>2.482222222222222</v>
      </c>
      <c r="AL200" s="54">
        <f t="shared" si="12"/>
        <v>0.05957243139757502</v>
      </c>
      <c r="AM200" s="58">
        <f t="shared" si="20"/>
        <v>0.1867000000000001</v>
      </c>
    </row>
    <row r="201" spans="25:39" ht="12.75">
      <c r="Y201" s="19">
        <f t="shared" si="17"/>
        <v>94</v>
      </c>
      <c r="Z201" s="10"/>
      <c r="AA201" s="8"/>
      <c r="AB201" s="3"/>
      <c r="AC201" s="3">
        <v>41518</v>
      </c>
      <c r="AD201" s="23">
        <v>0.2</v>
      </c>
      <c r="AE201" s="11">
        <v>535</v>
      </c>
      <c r="AF201" s="15">
        <f>(AE201-AE$85)/AE$85</f>
        <v>2.1845238095238093</v>
      </c>
      <c r="AG201" s="52">
        <f t="shared" si="14"/>
        <v>0.007476635514018692</v>
      </c>
      <c r="AH201" s="69">
        <f t="shared" si="18"/>
        <v>4</v>
      </c>
      <c r="AI201" s="64"/>
      <c r="AJ201" s="8">
        <v>3.1892</v>
      </c>
      <c r="AK201" s="17">
        <f>(AJ201-AJ$85)/AJ$85</f>
        <v>2.543555555555556</v>
      </c>
      <c r="AL201" s="54">
        <f t="shared" si="12"/>
        <v>0.017308415903674945</v>
      </c>
      <c r="AM201" s="58">
        <f t="shared" si="20"/>
        <v>0.05520000000000014</v>
      </c>
    </row>
    <row r="202" spans="25:40" ht="12.75">
      <c r="Y202" s="19">
        <f t="shared" si="17"/>
        <v>95</v>
      </c>
      <c r="Z202" s="10"/>
      <c r="AA202" s="8"/>
      <c r="AB202" s="3"/>
      <c r="AC202" s="3">
        <v>41548</v>
      </c>
      <c r="AD202" s="23">
        <v>0.2</v>
      </c>
      <c r="AE202" s="11">
        <v>530</v>
      </c>
      <c r="AF202" s="15">
        <f>(AE202-AE$85)/AE$85</f>
        <v>2.1547619047619047</v>
      </c>
      <c r="AG202" s="52">
        <f t="shared" si="14"/>
        <v>-0.009433962264150943</v>
      </c>
      <c r="AH202" s="69">
        <f t="shared" si="18"/>
        <v>-5</v>
      </c>
      <c r="AI202" s="64"/>
      <c r="AJ202" s="8">
        <v>3.1152</v>
      </c>
      <c r="AK202" s="17">
        <f>(AJ202-AJ$85)/AJ$85</f>
        <v>2.4613333333333336</v>
      </c>
      <c r="AL202" s="54">
        <f t="shared" si="12"/>
        <v>-0.02375449409347709</v>
      </c>
      <c r="AM202" s="58">
        <f t="shared" si="20"/>
        <v>-0.07399999999999984</v>
      </c>
      <c r="AN202" t="s">
        <v>22</v>
      </c>
    </row>
    <row r="203" spans="25:41" ht="12.75">
      <c r="Y203" s="19">
        <f t="shared" si="17"/>
        <v>96</v>
      </c>
      <c r="Z203" s="10"/>
      <c r="AA203" s="8"/>
      <c r="AB203" s="3"/>
      <c r="AC203" s="3">
        <v>41579</v>
      </c>
      <c r="AD203" s="22">
        <v>0</v>
      </c>
      <c r="AE203" s="11">
        <v>526</v>
      </c>
      <c r="AF203" s="15">
        <f>(AE203-AE$85)/AE$85</f>
        <v>2.130952380952381</v>
      </c>
      <c r="AG203" s="52">
        <f t="shared" si="14"/>
        <v>-0.0076045627376425855</v>
      </c>
      <c r="AH203" s="69">
        <f t="shared" si="18"/>
        <v>-4</v>
      </c>
      <c r="AI203" s="64"/>
      <c r="AJ203" s="8">
        <v>2.9444</v>
      </c>
      <c r="AK203" s="17">
        <f>(AJ203-AJ$85)/AJ$85</f>
        <v>2.2715555555555556</v>
      </c>
      <c r="AL203" s="54">
        <f aca="true" t="shared" si="21" ref="AL203:AL228">IF(AJ203&gt;0,(AJ203-AJ202)/AJ203,"")</f>
        <v>-0.058008422768645665</v>
      </c>
      <c r="AM203" s="58">
        <f t="shared" si="20"/>
        <v>-0.17080000000000028</v>
      </c>
      <c r="AN203" s="48">
        <f>(AE203-$AE$81)/$AE$81</f>
        <v>1.8743169398907105</v>
      </c>
      <c r="AO203" s="49">
        <f>(AJ203-$AJ$73)/$AJ$73</f>
        <v>2.3843678160919537</v>
      </c>
    </row>
    <row r="204" spans="25:39" ht="12.75">
      <c r="Y204" s="19">
        <f t="shared" si="17"/>
        <v>97</v>
      </c>
      <c r="Z204" s="10"/>
      <c r="AA204" s="8"/>
      <c r="AB204" s="3"/>
      <c r="AC204" s="3">
        <v>41609</v>
      </c>
      <c r="AD204" s="22">
        <v>0</v>
      </c>
      <c r="AE204" s="11"/>
      <c r="AF204" s="15">
        <f>(AE204-AE$85)/AE$85</f>
        <v>-1</v>
      </c>
      <c r="AG204" s="52">
        <f t="shared" si="14"/>
      </c>
      <c r="AH204" s="69">
        <f t="shared" si="18"/>
        <v>-526</v>
      </c>
      <c r="AI204" s="64"/>
      <c r="AJ204" s="8">
        <v>2.9896</v>
      </c>
      <c r="AK204" s="17">
        <f>(AJ204-AJ$85)/AJ$85</f>
        <v>2.3217777777777777</v>
      </c>
      <c r="AL204" s="54">
        <f t="shared" si="21"/>
        <v>0.01511907947551509</v>
      </c>
      <c r="AM204" s="58">
        <f t="shared" si="20"/>
        <v>0.04519999999999991</v>
      </c>
    </row>
    <row r="205" spans="25:39" ht="12.75">
      <c r="Y205" s="19">
        <f aca="true" t="shared" si="22" ref="Y205:Y228">+Y204+1</f>
        <v>98</v>
      </c>
      <c r="Z205" s="85">
        <f>IF(AE205&gt;0,AVERAGE(AE205:AE216),"")</f>
      </c>
      <c r="AA205" s="86">
        <f>IF(AJ205&gt;0,AVERAGE(AJ205:AJ216),"")</f>
      </c>
      <c r="AB205" s="4">
        <f>+AC205</f>
        <v>41640</v>
      </c>
      <c r="AC205" s="4">
        <v>41640</v>
      </c>
      <c r="AD205" s="22">
        <v>0</v>
      </c>
      <c r="AE205" s="81"/>
      <c r="AF205" s="15">
        <f>(AE205-AE$85)/AE$85</f>
        <v>-1</v>
      </c>
      <c r="AG205" s="52">
        <f t="shared" si="14"/>
      </c>
      <c r="AH205" s="69">
        <f aca="true" t="shared" si="23" ref="AH205:AH228">+AE205-AE204</f>
        <v>0</v>
      </c>
      <c r="AI205" s="64"/>
      <c r="AJ205" s="8"/>
      <c r="AK205" s="17">
        <f>(AJ205-AJ$85)/AJ$85</f>
        <v>-1</v>
      </c>
      <c r="AL205" s="54">
        <f t="shared" si="21"/>
      </c>
      <c r="AM205" s="58">
        <f t="shared" si="20"/>
        <v>-2.9896</v>
      </c>
    </row>
    <row r="206" spans="25:39" ht="12.75">
      <c r="Y206" s="19">
        <f t="shared" si="22"/>
        <v>99</v>
      </c>
      <c r="Z206" s="10"/>
      <c r="AA206" s="8"/>
      <c r="AB206" s="4"/>
      <c r="AC206" s="4">
        <v>41671</v>
      </c>
      <c r="AD206" s="22">
        <v>0</v>
      </c>
      <c r="AE206" s="11"/>
      <c r="AF206" s="15">
        <f>(AE206-AE$85)/AE$85</f>
        <v>-1</v>
      </c>
      <c r="AG206" s="52">
        <f t="shared" si="14"/>
      </c>
      <c r="AH206" s="69">
        <f t="shared" si="23"/>
        <v>0</v>
      </c>
      <c r="AI206" s="64"/>
      <c r="AJ206" s="8"/>
      <c r="AK206" s="17">
        <f>(AJ206-AJ$85)/AJ$85</f>
        <v>-1</v>
      </c>
      <c r="AL206" s="54">
        <f t="shared" si="21"/>
      </c>
      <c r="AM206" s="58">
        <f t="shared" si="20"/>
        <v>0</v>
      </c>
    </row>
    <row r="207" spans="25:39" ht="12.75">
      <c r="Y207" s="19">
        <f t="shared" si="22"/>
        <v>100</v>
      </c>
      <c r="Z207" s="10"/>
      <c r="AA207" s="8"/>
      <c r="AB207" s="4"/>
      <c r="AC207" s="4">
        <v>41699</v>
      </c>
      <c r="AD207" s="22">
        <v>0</v>
      </c>
      <c r="AE207" s="11"/>
      <c r="AF207" s="15">
        <f>(AE207-AE$85)/AE$85</f>
        <v>-1</v>
      </c>
      <c r="AG207" s="52">
        <f t="shared" si="14"/>
      </c>
      <c r="AH207" s="69">
        <f t="shared" si="23"/>
        <v>0</v>
      </c>
      <c r="AI207" s="64"/>
      <c r="AJ207" s="8"/>
      <c r="AK207" s="17">
        <f>(AJ207-AJ$85)/AJ$85</f>
        <v>-1</v>
      </c>
      <c r="AL207" s="54">
        <f t="shared" si="21"/>
      </c>
      <c r="AM207" s="58">
        <f t="shared" si="20"/>
        <v>0</v>
      </c>
    </row>
    <row r="208" spans="25:39" ht="12.75">
      <c r="Y208" s="19">
        <f t="shared" si="22"/>
        <v>101</v>
      </c>
      <c r="Z208" s="10"/>
      <c r="AA208" s="8"/>
      <c r="AB208" s="4"/>
      <c r="AC208" s="4">
        <v>41730</v>
      </c>
      <c r="AD208" s="22">
        <v>0</v>
      </c>
      <c r="AE208" s="11"/>
      <c r="AF208" s="15">
        <f>(AE208-AE$85)/AE$85</f>
        <v>-1</v>
      </c>
      <c r="AG208" s="52">
        <f t="shared" si="14"/>
      </c>
      <c r="AH208" s="69">
        <f t="shared" si="23"/>
        <v>0</v>
      </c>
      <c r="AI208" s="64"/>
      <c r="AJ208" s="8"/>
      <c r="AK208" s="17">
        <f>(AJ208-AJ$85)/AJ$85</f>
        <v>-1</v>
      </c>
      <c r="AL208" s="54">
        <f t="shared" si="21"/>
      </c>
      <c r="AM208" s="58">
        <f t="shared" si="20"/>
        <v>0</v>
      </c>
    </row>
    <row r="209" spans="25:39" ht="12.75">
      <c r="Y209" s="19">
        <f t="shared" si="22"/>
        <v>102</v>
      </c>
      <c r="Z209" s="10"/>
      <c r="AA209" s="8"/>
      <c r="AB209" s="4"/>
      <c r="AC209" s="4">
        <v>41760</v>
      </c>
      <c r="AD209" s="23">
        <v>0.2</v>
      </c>
      <c r="AE209" s="11"/>
      <c r="AF209" s="15">
        <f>(AE209-AE$85)/AE$85</f>
        <v>-1</v>
      </c>
      <c r="AG209" s="52">
        <f t="shared" si="14"/>
      </c>
      <c r="AH209" s="69">
        <f t="shared" si="23"/>
        <v>0</v>
      </c>
      <c r="AI209" s="64"/>
      <c r="AJ209" s="8"/>
      <c r="AK209" s="17">
        <f>(AJ209-AJ$85)/AJ$85</f>
        <v>-1</v>
      </c>
      <c r="AL209" s="54">
        <f t="shared" si="21"/>
      </c>
      <c r="AM209" s="58">
        <f t="shared" si="20"/>
        <v>0</v>
      </c>
    </row>
    <row r="210" spans="25:39" ht="12.75">
      <c r="Y210" s="19">
        <f t="shared" si="22"/>
        <v>103</v>
      </c>
      <c r="Z210" s="10"/>
      <c r="AA210" s="8"/>
      <c r="AB210" s="4"/>
      <c r="AC210" s="4">
        <v>41791</v>
      </c>
      <c r="AD210" s="23">
        <v>0.2</v>
      </c>
      <c r="AE210" s="11"/>
      <c r="AF210" s="15">
        <f>(AE210-AE$85)/AE$85</f>
        <v>-1</v>
      </c>
      <c r="AG210" s="52">
        <f t="shared" si="14"/>
      </c>
      <c r="AH210" s="69">
        <f t="shared" si="23"/>
        <v>0</v>
      </c>
      <c r="AI210" s="64"/>
      <c r="AJ210" s="8"/>
      <c r="AK210" s="17">
        <f>(AJ210-AJ$85)/AJ$85</f>
        <v>-1</v>
      </c>
      <c r="AL210" s="54">
        <f t="shared" si="21"/>
      </c>
      <c r="AM210" s="58">
        <f t="shared" si="20"/>
        <v>0</v>
      </c>
    </row>
    <row r="211" spans="25:39" ht="12.75">
      <c r="Y211" s="19">
        <f t="shared" si="22"/>
        <v>104</v>
      </c>
      <c r="Z211" s="10"/>
      <c r="AA211" s="8"/>
      <c r="AB211" s="4">
        <f>+AC211</f>
        <v>41821</v>
      </c>
      <c r="AC211" s="4">
        <v>41821</v>
      </c>
      <c r="AD211" s="23">
        <v>0.2</v>
      </c>
      <c r="AE211" s="11"/>
      <c r="AF211" s="15">
        <f>(AE211-AE$85)/AE$85</f>
        <v>-1</v>
      </c>
      <c r="AG211" s="52">
        <f aca="true" t="shared" si="24" ref="AG211:AG228">IF(AE211&gt;0,(AE211-AE210)/AE211,"")</f>
      </c>
      <c r="AH211" s="69">
        <f t="shared" si="23"/>
        <v>0</v>
      </c>
      <c r="AI211" s="64"/>
      <c r="AJ211" s="8"/>
      <c r="AK211" s="17">
        <f>(AJ211-AJ$85)/AJ$85</f>
        <v>-1</v>
      </c>
      <c r="AL211" s="54">
        <f t="shared" si="21"/>
      </c>
      <c r="AM211" s="58">
        <f t="shared" si="20"/>
        <v>0</v>
      </c>
    </row>
    <row r="212" spans="25:39" ht="12.75">
      <c r="Y212" s="19">
        <f t="shared" si="22"/>
        <v>105</v>
      </c>
      <c r="Z212" s="10"/>
      <c r="AA212" s="8"/>
      <c r="AB212" s="4"/>
      <c r="AC212" s="4">
        <v>41852</v>
      </c>
      <c r="AD212" s="23">
        <v>0.2</v>
      </c>
      <c r="AE212" s="11"/>
      <c r="AF212" s="15">
        <f>(AE212-AE$85)/AE$85</f>
        <v>-1</v>
      </c>
      <c r="AG212" s="52">
        <f t="shared" si="24"/>
      </c>
      <c r="AH212" s="69">
        <f t="shared" si="23"/>
        <v>0</v>
      </c>
      <c r="AI212" s="64"/>
      <c r="AJ212" s="8"/>
      <c r="AK212" s="17">
        <f>(AJ212-AJ$85)/AJ$85</f>
        <v>-1</v>
      </c>
      <c r="AL212" s="54">
        <f t="shared" si="21"/>
      </c>
      <c r="AM212" s="58">
        <f aca="true" t="shared" si="25" ref="AM212:AM228">+AJ212-AJ211</f>
        <v>0</v>
      </c>
    </row>
    <row r="213" spans="25:39" ht="12.75">
      <c r="Y213" s="19">
        <f t="shared" si="22"/>
        <v>106</v>
      </c>
      <c r="Z213" s="10"/>
      <c r="AA213" s="8"/>
      <c r="AB213" s="4"/>
      <c r="AC213" s="4">
        <v>41883</v>
      </c>
      <c r="AD213" s="23">
        <v>0.2</v>
      </c>
      <c r="AE213" s="11"/>
      <c r="AF213" s="15">
        <f>(AE213-AE$85)/AE$85</f>
        <v>-1</v>
      </c>
      <c r="AG213" s="52">
        <f t="shared" si="24"/>
      </c>
      <c r="AH213" s="69">
        <f t="shared" si="23"/>
        <v>0</v>
      </c>
      <c r="AI213" s="64"/>
      <c r="AJ213" s="8"/>
      <c r="AK213" s="17">
        <f>(AJ213-AJ$85)/AJ$85</f>
        <v>-1</v>
      </c>
      <c r="AL213" s="54">
        <f t="shared" si="21"/>
      </c>
      <c r="AM213" s="58">
        <f t="shared" si="25"/>
        <v>0</v>
      </c>
    </row>
    <row r="214" spans="25:39" ht="12.75">
      <c r="Y214" s="19">
        <f t="shared" si="22"/>
        <v>107</v>
      </c>
      <c r="Z214" s="10"/>
      <c r="AA214" s="8"/>
      <c r="AB214" s="4"/>
      <c r="AC214" s="4">
        <v>41913</v>
      </c>
      <c r="AD214" s="23">
        <v>0.2</v>
      </c>
      <c r="AE214" s="11"/>
      <c r="AF214" s="15">
        <f>(AE214-AE$85)/AE$85</f>
        <v>-1</v>
      </c>
      <c r="AG214" s="52">
        <f t="shared" si="24"/>
      </c>
      <c r="AH214" s="69">
        <f t="shared" si="23"/>
        <v>0</v>
      </c>
      <c r="AI214" s="64"/>
      <c r="AJ214" s="8"/>
      <c r="AK214" s="17">
        <f>(AJ214-AJ$85)/AJ$85</f>
        <v>-1</v>
      </c>
      <c r="AL214" s="54">
        <f t="shared" si="21"/>
      </c>
      <c r="AM214" s="58">
        <f t="shared" si="25"/>
        <v>0</v>
      </c>
    </row>
    <row r="215" spans="25:39" ht="12.75">
      <c r="Y215" s="19">
        <f t="shared" si="22"/>
        <v>108</v>
      </c>
      <c r="Z215" s="10"/>
      <c r="AA215" s="8"/>
      <c r="AB215" s="4"/>
      <c r="AC215" s="4">
        <v>41944</v>
      </c>
      <c r="AD215" s="22">
        <v>0</v>
      </c>
      <c r="AE215" s="11"/>
      <c r="AF215" s="15">
        <f>(AE215-AE$85)/AE$85</f>
        <v>-1</v>
      </c>
      <c r="AG215" s="52">
        <f t="shared" si="24"/>
      </c>
      <c r="AH215" s="69">
        <f t="shared" si="23"/>
        <v>0</v>
      </c>
      <c r="AI215" s="64"/>
      <c r="AJ215" s="8"/>
      <c r="AK215" s="17">
        <f>(AJ215-AJ$85)/AJ$85</f>
        <v>-1</v>
      </c>
      <c r="AL215" s="54">
        <f t="shared" si="21"/>
      </c>
      <c r="AM215" s="58">
        <f t="shared" si="25"/>
        <v>0</v>
      </c>
    </row>
    <row r="216" spans="25:39" ht="12.75">
      <c r="Y216" s="19">
        <f t="shared" si="22"/>
        <v>109</v>
      </c>
      <c r="Z216" s="10"/>
      <c r="AA216" s="8"/>
      <c r="AB216" s="4"/>
      <c r="AC216" s="4">
        <v>41974</v>
      </c>
      <c r="AD216" s="22">
        <v>0</v>
      </c>
      <c r="AE216" s="11"/>
      <c r="AF216" s="15">
        <f>(AE216-AE$85)/AE$85</f>
        <v>-1</v>
      </c>
      <c r="AG216" s="52">
        <f t="shared" si="24"/>
      </c>
      <c r="AH216" s="69">
        <f t="shared" si="23"/>
        <v>0</v>
      </c>
      <c r="AI216" s="64"/>
      <c r="AJ216" s="8"/>
      <c r="AK216" s="17">
        <f>(AJ216-AJ$85)/AJ$85</f>
        <v>-1</v>
      </c>
      <c r="AL216" s="54">
        <f t="shared" si="21"/>
      </c>
      <c r="AM216" s="58">
        <f t="shared" si="25"/>
        <v>0</v>
      </c>
    </row>
    <row r="217" spans="25:39" ht="12.75">
      <c r="Y217" s="19">
        <f t="shared" si="22"/>
        <v>110</v>
      </c>
      <c r="Z217" s="85">
        <f>IF(AE217&gt;0,AVERAGE(AE217:AE228),"")</f>
      </c>
      <c r="AA217" s="86">
        <f>IF(AJ217&gt;0,AVERAGE(AJ217:AJ228),"")</f>
      </c>
      <c r="AB217" s="3">
        <f>+AC217</f>
        <v>42005</v>
      </c>
      <c r="AC217" s="3">
        <v>42005</v>
      </c>
      <c r="AD217" s="22">
        <v>0</v>
      </c>
      <c r="AE217" s="11"/>
      <c r="AF217" s="15">
        <f>(AE217-AE$85)/AE$85</f>
        <v>-1</v>
      </c>
      <c r="AG217" s="52">
        <f t="shared" si="24"/>
      </c>
      <c r="AH217" s="69">
        <f t="shared" si="23"/>
        <v>0</v>
      </c>
      <c r="AI217" s="64"/>
      <c r="AJ217" s="8"/>
      <c r="AK217" s="17">
        <f>(AJ217-AJ$85)/AJ$85</f>
        <v>-1</v>
      </c>
      <c r="AL217" s="54">
        <f t="shared" si="21"/>
      </c>
      <c r="AM217" s="58">
        <f t="shared" si="25"/>
        <v>0</v>
      </c>
    </row>
    <row r="218" spans="25:39" ht="12.75">
      <c r="Y218" s="19">
        <f t="shared" si="22"/>
        <v>111</v>
      </c>
      <c r="Z218" s="10"/>
      <c r="AA218" s="8"/>
      <c r="AB218" s="3"/>
      <c r="AC218" s="3">
        <v>42036</v>
      </c>
      <c r="AD218" s="22">
        <v>0</v>
      </c>
      <c r="AE218" s="11"/>
      <c r="AF218" s="15">
        <f>(AE218-AE$85)/AE$85</f>
        <v>-1</v>
      </c>
      <c r="AG218" s="52">
        <f t="shared" si="24"/>
      </c>
      <c r="AH218" s="69">
        <f t="shared" si="23"/>
        <v>0</v>
      </c>
      <c r="AI218" s="64"/>
      <c r="AJ218" s="8"/>
      <c r="AK218" s="17">
        <f>(AJ218-AJ$85)/AJ$85</f>
        <v>-1</v>
      </c>
      <c r="AL218" s="54">
        <f t="shared" si="21"/>
      </c>
      <c r="AM218" s="58">
        <f t="shared" si="25"/>
        <v>0</v>
      </c>
    </row>
    <row r="219" spans="25:39" ht="12.75">
      <c r="Y219" s="19">
        <f t="shared" si="22"/>
        <v>112</v>
      </c>
      <c r="Z219" s="10"/>
      <c r="AA219" s="8"/>
      <c r="AB219" s="3"/>
      <c r="AC219" s="3">
        <v>42064</v>
      </c>
      <c r="AD219" s="22">
        <v>0</v>
      </c>
      <c r="AE219" s="11"/>
      <c r="AF219" s="15">
        <f>(AE219-AE$85)/AE$85</f>
        <v>-1</v>
      </c>
      <c r="AG219" s="52">
        <f t="shared" si="24"/>
      </c>
      <c r="AH219" s="69">
        <f t="shared" si="23"/>
        <v>0</v>
      </c>
      <c r="AI219" s="64"/>
      <c r="AJ219" s="8"/>
      <c r="AK219" s="17">
        <f>(AJ219-AJ$85)/AJ$85</f>
        <v>-1</v>
      </c>
      <c r="AL219" s="54">
        <f t="shared" si="21"/>
      </c>
      <c r="AM219" s="58">
        <f t="shared" si="25"/>
        <v>0</v>
      </c>
    </row>
    <row r="220" spans="25:39" ht="12.75">
      <c r="Y220" s="19">
        <f t="shared" si="22"/>
        <v>113</v>
      </c>
      <c r="Z220" s="10"/>
      <c r="AA220" s="8"/>
      <c r="AB220" s="3"/>
      <c r="AC220" s="3">
        <v>42095</v>
      </c>
      <c r="AD220" s="22">
        <v>0</v>
      </c>
      <c r="AE220" s="11"/>
      <c r="AF220" s="15">
        <f>(AE220-AE$85)/AE$85</f>
        <v>-1</v>
      </c>
      <c r="AG220" s="52">
        <f t="shared" si="24"/>
      </c>
      <c r="AH220" s="69">
        <f t="shared" si="23"/>
        <v>0</v>
      </c>
      <c r="AI220" s="64"/>
      <c r="AJ220" s="8"/>
      <c r="AK220" s="17">
        <f>(AJ220-AJ$85)/AJ$85</f>
        <v>-1</v>
      </c>
      <c r="AL220" s="54">
        <f t="shared" si="21"/>
      </c>
      <c r="AM220" s="58">
        <f t="shared" si="25"/>
        <v>0</v>
      </c>
    </row>
    <row r="221" spans="25:39" ht="12.75">
      <c r="Y221" s="19">
        <f t="shared" si="22"/>
        <v>114</v>
      </c>
      <c r="Z221" s="10"/>
      <c r="AA221" s="8"/>
      <c r="AB221" s="3"/>
      <c r="AC221" s="3">
        <v>42125</v>
      </c>
      <c r="AD221" s="23">
        <v>0.2</v>
      </c>
      <c r="AE221" s="11"/>
      <c r="AF221" s="15">
        <f>(AE221-AE$85)/AE$85</f>
        <v>-1</v>
      </c>
      <c r="AG221" s="52">
        <f t="shared" si="24"/>
      </c>
      <c r="AH221" s="69">
        <f t="shared" si="23"/>
        <v>0</v>
      </c>
      <c r="AI221" s="64"/>
      <c r="AJ221" s="8"/>
      <c r="AK221" s="17">
        <f>(AJ221-AJ$85)/AJ$85</f>
        <v>-1</v>
      </c>
      <c r="AL221" s="54">
        <f t="shared" si="21"/>
      </c>
      <c r="AM221" s="58">
        <f t="shared" si="25"/>
        <v>0</v>
      </c>
    </row>
    <row r="222" spans="25:39" ht="12.75">
      <c r="Y222" s="19">
        <f t="shared" si="22"/>
        <v>115</v>
      </c>
      <c r="Z222" s="10"/>
      <c r="AA222" s="8"/>
      <c r="AB222" s="3"/>
      <c r="AC222" s="3">
        <v>42156</v>
      </c>
      <c r="AD222" s="23">
        <v>0.2</v>
      </c>
      <c r="AE222" s="11"/>
      <c r="AF222" s="15">
        <f>(AE222-AE$85)/AE$85</f>
        <v>-1</v>
      </c>
      <c r="AG222" s="52">
        <f t="shared" si="24"/>
      </c>
      <c r="AH222" s="69">
        <f t="shared" si="23"/>
        <v>0</v>
      </c>
      <c r="AI222" s="64"/>
      <c r="AJ222" s="8"/>
      <c r="AK222" s="17">
        <f>(AJ222-AJ$85)/AJ$85</f>
        <v>-1</v>
      </c>
      <c r="AL222" s="54">
        <f t="shared" si="21"/>
      </c>
      <c r="AM222" s="58">
        <f t="shared" si="25"/>
        <v>0</v>
      </c>
    </row>
    <row r="223" spans="25:39" ht="12.75">
      <c r="Y223" s="19">
        <f t="shared" si="22"/>
        <v>116</v>
      </c>
      <c r="Z223" s="10"/>
      <c r="AA223" s="8"/>
      <c r="AB223" s="3">
        <f>+AC223</f>
        <v>42186</v>
      </c>
      <c r="AC223" s="3">
        <v>42186</v>
      </c>
      <c r="AD223" s="23">
        <v>0.2</v>
      </c>
      <c r="AE223" s="11"/>
      <c r="AF223" s="15">
        <f>(AE223-AE$85)/AE$85</f>
        <v>-1</v>
      </c>
      <c r="AG223" s="52">
        <f t="shared" si="24"/>
      </c>
      <c r="AH223" s="69">
        <f t="shared" si="23"/>
        <v>0</v>
      </c>
      <c r="AI223" s="64"/>
      <c r="AJ223" s="8"/>
      <c r="AK223" s="17">
        <f>(AJ223-AJ$85)/AJ$85</f>
        <v>-1</v>
      </c>
      <c r="AL223" s="54">
        <f t="shared" si="21"/>
      </c>
      <c r="AM223" s="58">
        <f t="shared" si="25"/>
        <v>0</v>
      </c>
    </row>
    <row r="224" spans="25:39" ht="12.75">
      <c r="Y224" s="19">
        <f t="shared" si="22"/>
        <v>117</v>
      </c>
      <c r="Z224" s="10"/>
      <c r="AA224" s="8"/>
      <c r="AB224" s="3"/>
      <c r="AC224" s="3">
        <v>42217</v>
      </c>
      <c r="AD224" s="23">
        <v>0.2</v>
      </c>
      <c r="AE224" s="11"/>
      <c r="AF224" s="15">
        <f>(AE224-AE$85)/AE$85</f>
        <v>-1</v>
      </c>
      <c r="AG224" s="52">
        <f t="shared" si="24"/>
      </c>
      <c r="AH224" s="69">
        <f t="shared" si="23"/>
        <v>0</v>
      </c>
      <c r="AI224" s="64"/>
      <c r="AJ224" s="8"/>
      <c r="AK224" s="17">
        <f>(AJ224-AJ$85)/AJ$85</f>
        <v>-1</v>
      </c>
      <c r="AL224" s="54">
        <f t="shared" si="21"/>
      </c>
      <c r="AM224" s="58">
        <f t="shared" si="25"/>
        <v>0</v>
      </c>
    </row>
    <row r="225" spans="25:39" ht="12.75">
      <c r="Y225" s="19">
        <f t="shared" si="22"/>
        <v>118</v>
      </c>
      <c r="Z225" s="10"/>
      <c r="AA225" s="8"/>
      <c r="AB225" s="3"/>
      <c r="AC225" s="3">
        <v>42248</v>
      </c>
      <c r="AD225" s="23">
        <v>0.2</v>
      </c>
      <c r="AE225" s="11"/>
      <c r="AF225" s="15">
        <f>(AE225-AE$85)/AE$85</f>
        <v>-1</v>
      </c>
      <c r="AG225" s="52">
        <f t="shared" si="24"/>
      </c>
      <c r="AH225" s="69">
        <f t="shared" si="23"/>
        <v>0</v>
      </c>
      <c r="AI225" s="64"/>
      <c r="AJ225" s="8"/>
      <c r="AK225" s="17">
        <f>(AJ225-AJ$85)/AJ$85</f>
        <v>-1</v>
      </c>
      <c r="AL225" s="54">
        <f t="shared" si="21"/>
      </c>
      <c r="AM225" s="58">
        <f t="shared" si="25"/>
        <v>0</v>
      </c>
    </row>
    <row r="226" spans="25:39" ht="12.75">
      <c r="Y226" s="19">
        <f t="shared" si="22"/>
        <v>119</v>
      </c>
      <c r="Z226" s="10"/>
      <c r="AA226" s="8"/>
      <c r="AB226" s="3"/>
      <c r="AC226" s="3">
        <v>42278</v>
      </c>
      <c r="AD226" s="23">
        <v>0.2</v>
      </c>
      <c r="AE226" s="11"/>
      <c r="AF226" s="15">
        <f>(AE226-AE$85)/AE$85</f>
        <v>-1</v>
      </c>
      <c r="AG226" s="52">
        <f t="shared" si="24"/>
      </c>
      <c r="AH226" s="69">
        <f t="shared" si="23"/>
        <v>0</v>
      </c>
      <c r="AI226" s="64"/>
      <c r="AJ226" s="8"/>
      <c r="AK226" s="17">
        <f>(AJ226-AJ$85)/AJ$85</f>
        <v>-1</v>
      </c>
      <c r="AL226" s="54">
        <f t="shared" si="21"/>
      </c>
      <c r="AM226" s="58">
        <f t="shared" si="25"/>
        <v>0</v>
      </c>
    </row>
    <row r="227" spans="25:39" ht="12.75">
      <c r="Y227" s="19">
        <f t="shared" si="22"/>
        <v>120</v>
      </c>
      <c r="Z227" s="10"/>
      <c r="AA227" s="8"/>
      <c r="AB227" s="3"/>
      <c r="AC227" s="3">
        <v>42309</v>
      </c>
      <c r="AD227" s="22">
        <v>0</v>
      </c>
      <c r="AE227" s="11"/>
      <c r="AF227" s="15">
        <f>(AE227-AE$85)/AE$85</f>
        <v>-1</v>
      </c>
      <c r="AG227" s="52">
        <f t="shared" si="24"/>
      </c>
      <c r="AH227" s="69">
        <f t="shared" si="23"/>
        <v>0</v>
      </c>
      <c r="AI227" s="64"/>
      <c r="AJ227" s="8"/>
      <c r="AK227" s="17">
        <f>(AJ227-AJ$85)/AJ$85</f>
        <v>-1</v>
      </c>
      <c r="AL227" s="54">
        <f t="shared" si="21"/>
      </c>
      <c r="AM227" s="58">
        <f t="shared" si="25"/>
        <v>0</v>
      </c>
    </row>
    <row r="228" spans="25:39" ht="12.75">
      <c r="Y228" s="19">
        <f t="shared" si="22"/>
        <v>121</v>
      </c>
      <c r="Z228" s="10"/>
      <c r="AA228" s="8"/>
      <c r="AB228" s="3"/>
      <c r="AC228" s="3">
        <v>42339</v>
      </c>
      <c r="AD228" s="22">
        <v>0</v>
      </c>
      <c r="AE228" s="11"/>
      <c r="AF228" s="15">
        <f>(AE228-AE$85)/AE$85</f>
        <v>-1</v>
      </c>
      <c r="AG228" s="52">
        <f t="shared" si="24"/>
      </c>
      <c r="AH228" s="69">
        <f t="shared" si="23"/>
        <v>0</v>
      </c>
      <c r="AI228" s="64"/>
      <c r="AJ228" s="8"/>
      <c r="AK228" s="17">
        <f>(AJ228-AJ$85)/AJ$85</f>
        <v>-1</v>
      </c>
      <c r="AL228" s="54">
        <f t="shared" si="21"/>
      </c>
      <c r="AM228" s="58">
        <f t="shared" si="25"/>
        <v>0</v>
      </c>
    </row>
    <row r="229" spans="24:43" ht="12.75"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65"/>
      <c r="AJ229" s="24"/>
      <c r="AK229" s="24"/>
      <c r="AL229" s="24"/>
      <c r="AM229" s="24"/>
      <c r="AN229" s="24"/>
      <c r="AO229" s="24"/>
      <c r="AP229" s="24"/>
      <c r="AQ229" s="24"/>
    </row>
    <row r="230" spans="24:43" ht="12.75"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65"/>
      <c r="AJ230" s="24"/>
      <c r="AK230" s="24"/>
      <c r="AL230" s="24"/>
      <c r="AM230" s="24"/>
      <c r="AN230" s="24"/>
      <c r="AO230" s="24"/>
      <c r="AP230" s="24"/>
      <c r="AQ230" s="24"/>
    </row>
    <row r="231" spans="24:43" ht="12.75"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65"/>
      <c r="AJ231" s="24"/>
      <c r="AK231" s="24"/>
      <c r="AL231" s="24"/>
      <c r="AM231" s="24"/>
      <c r="AN231" s="24"/>
      <c r="AO231" s="24"/>
      <c r="AP231" s="24"/>
      <c r="AQ231" s="24"/>
    </row>
    <row r="232" spans="24:43" ht="12.75"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65"/>
      <c r="AJ232" s="24"/>
      <c r="AK232" s="24"/>
      <c r="AL232" s="24"/>
      <c r="AM232" s="24"/>
      <c r="AN232" s="24"/>
      <c r="AO232" s="24"/>
      <c r="AP232" s="24"/>
      <c r="AQ232" s="24"/>
    </row>
    <row r="233" spans="24:43" ht="12.75"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65"/>
      <c r="AJ233" s="24"/>
      <c r="AK233" s="24"/>
      <c r="AL233" s="24"/>
      <c r="AM233" s="24"/>
      <c r="AN233" s="24"/>
      <c r="AO233" s="24"/>
      <c r="AP233" s="24"/>
      <c r="AQ233" s="24"/>
    </row>
    <row r="234" spans="24:43" ht="12.75"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65"/>
      <c r="AJ234" s="24"/>
      <c r="AK234" s="24"/>
      <c r="AL234" s="24"/>
      <c r="AM234" s="24"/>
      <c r="AN234" s="24"/>
      <c r="AO234" s="24"/>
      <c r="AP234" s="24"/>
      <c r="AQ234" s="24"/>
    </row>
    <row r="235" spans="24:43" ht="12.75"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65"/>
      <c r="AJ235" s="24"/>
      <c r="AK235" s="24"/>
      <c r="AL235" s="24"/>
      <c r="AM235" s="24"/>
      <c r="AN235" s="24"/>
      <c r="AO235" s="24"/>
      <c r="AP235" s="24"/>
      <c r="AQ235" s="24"/>
    </row>
    <row r="236" spans="24:43" ht="12.75"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65"/>
      <c r="AJ236" s="24"/>
      <c r="AK236" s="24"/>
      <c r="AL236" s="24"/>
      <c r="AM236" s="24"/>
      <c r="AN236" s="24"/>
      <c r="AO236" s="24"/>
      <c r="AP236" s="24"/>
      <c r="AQ236" s="24"/>
    </row>
    <row r="237" spans="24:43" ht="12.75"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65"/>
      <c r="AJ237" s="24"/>
      <c r="AK237" s="24"/>
      <c r="AL237" s="24"/>
      <c r="AM237" s="24"/>
      <c r="AN237" s="24"/>
      <c r="AO237" s="24"/>
      <c r="AP237" s="24"/>
      <c r="AQ237" s="24"/>
    </row>
    <row r="238" spans="24:43" ht="12.75"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65"/>
      <c r="AJ238" s="24"/>
      <c r="AK238" s="24"/>
      <c r="AL238" s="24"/>
      <c r="AM238" s="24"/>
      <c r="AN238" s="24"/>
      <c r="AO238" s="24"/>
      <c r="AP238" s="24"/>
      <c r="AQ238" s="24"/>
    </row>
    <row r="239" spans="24:43" ht="12.75"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65"/>
      <c r="AJ239" s="24"/>
      <c r="AK239" s="24"/>
      <c r="AL239" s="24"/>
      <c r="AM239" s="24"/>
      <c r="AN239" s="24"/>
      <c r="AO239" s="24"/>
      <c r="AP239" s="24"/>
      <c r="AQ239" s="24"/>
    </row>
    <row r="240" spans="24:43" ht="12.75"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65"/>
      <c r="AJ240" s="24"/>
      <c r="AK240" s="24"/>
      <c r="AL240" s="24"/>
      <c r="AM240" s="24"/>
      <c r="AN240" s="24"/>
      <c r="AO240" s="24"/>
      <c r="AP240" s="24"/>
      <c r="AQ240" s="24"/>
    </row>
    <row r="241" spans="24:43" ht="12.75"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65"/>
      <c r="AJ241" s="24"/>
      <c r="AK241" s="24"/>
      <c r="AL241" s="24"/>
      <c r="AM241" s="24"/>
      <c r="AN241" s="24"/>
      <c r="AO241" s="24"/>
      <c r="AP241" s="24"/>
      <c r="AQ241" s="24"/>
    </row>
    <row r="242" spans="24:43" ht="12.75"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65"/>
      <c r="AJ242" s="24"/>
      <c r="AK242" s="24"/>
      <c r="AL242" s="24"/>
      <c r="AM242" s="24"/>
      <c r="AN242" s="24"/>
      <c r="AO242" s="24"/>
      <c r="AP242" s="24"/>
      <c r="AQ242" s="24"/>
    </row>
    <row r="243" spans="24:43" ht="12.75"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65"/>
      <c r="AJ243" s="24"/>
      <c r="AK243" s="24"/>
      <c r="AL243" s="24"/>
      <c r="AM243" s="24"/>
      <c r="AN243" s="24"/>
      <c r="AO243" s="24"/>
      <c r="AP243" s="24"/>
      <c r="AQ243" s="24"/>
    </row>
    <row r="244" spans="24:43" ht="12.75"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65"/>
      <c r="AJ244" s="24"/>
      <c r="AK244" s="24"/>
      <c r="AL244" s="24"/>
      <c r="AM244" s="24"/>
      <c r="AN244" s="24"/>
      <c r="AO244" s="24"/>
      <c r="AP244" s="24"/>
      <c r="AQ244" s="24"/>
    </row>
  </sheetData>
  <mergeCells count="2">
    <mergeCell ref="B44:B52"/>
    <mergeCell ref="B59:B67"/>
  </mergeCells>
  <hyperlinks>
    <hyperlink ref="O45" r:id="rId1" display="http://www.oregon.gov/ODOT/HWY/ESTIMATING/asphalt_fuel.shtml#Asphalt"/>
  </hyperlinks>
  <printOptions horizontalCentered="1" verticalCentered="1"/>
  <pageMargins left="0.36" right="0.31" top="0.3" bottom="0.38" header="0.17" footer="0.18"/>
  <pageSetup fitToHeight="1" fitToWidth="1" horizontalDpi="600" verticalDpi="600" orientation="landscape" paperSize="17" r:id="rId3"/>
  <headerFooter alignWithMargins="0">
    <oddFooter>&amp;L&amp;8&amp;Z&amp;F  &amp;A  &amp;D  &amp;T&amp;R&amp;9Marion County, 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Don Newell</cp:lastModifiedBy>
  <cp:lastPrinted>2013-12-17T21:00:31Z</cp:lastPrinted>
  <dcterms:created xsi:type="dcterms:W3CDTF">2008-11-03T21:22:48Z</dcterms:created>
  <dcterms:modified xsi:type="dcterms:W3CDTF">2013-12-17T21:03:04Z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>http://www.co.marion.or.us/nr/rdonlyres/d2bbe8ad-56c5-4e65-a04d-7c784c8a5d11/53354/2013cswkshpmarioncoasphaltfuelprices.xls</vt:lpwstr>
  </property>
  <property fmtid="{D5CDD505-2E9C-101B-9397-08002B2CF9AE}" pid="3" name="display_urn:schemas-microsoft-com:office:office#Editor">
    <vt:lpwstr>mariondmz\mlafrance</vt:lpwstr>
  </property>
  <property fmtid="{D5CDD505-2E9C-101B-9397-08002B2CF9AE}" pid="4" name="display_urn:schemas-microsoft-com:office:office#Author">
    <vt:lpwstr>mariondmz\mlafrance</vt:lpwstr>
  </property>
</Properties>
</file>